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yakima_city\ykpu\shared\BIDS, QUOTES &amp; RFP's\Susan's Bids, Quotes, RFPs\BIDS, QUOTES, RFPs\2020 Bids &amp; Quotes\12005 Lids, Bottoms, Valves, Extensions - Water - LASERFICHE\"/>
    </mc:Choice>
  </mc:AlternateContent>
  <bookViews>
    <workbookView xWindow="0" yWindow="-15" windowWidth="9630" windowHeight="2340"/>
  </bookViews>
  <sheets>
    <sheet name="BIDTAB" sheetId="1" r:id="rId1"/>
  </sheets>
  <definedNames>
    <definedName name="_xlnm.Print_Area" localSheetId="0">BIDTAB!$A$1:$K$280</definedName>
    <definedName name="_xlnm.Print_Titles" localSheetId="0">BIDTAB!$13:$13</definedName>
  </definedNames>
  <calcPr calcId="152511"/>
</workbook>
</file>

<file path=xl/calcChain.xml><?xml version="1.0" encoding="utf-8"?>
<calcChain xmlns="http://schemas.openxmlformats.org/spreadsheetml/2006/main">
  <c r="J80" i="1" l="1"/>
  <c r="F65" i="1"/>
  <c r="K68" i="1"/>
  <c r="H68" i="1"/>
  <c r="K67" i="1"/>
  <c r="H67" i="1"/>
  <c r="K180" i="1" l="1"/>
  <c r="K111" i="1" l="1"/>
  <c r="K112" i="1"/>
  <c r="K38" i="1"/>
  <c r="K214" i="1" l="1"/>
  <c r="K267" i="1" l="1"/>
  <c r="K266" i="1"/>
  <c r="K268" i="1"/>
  <c r="K265" i="1"/>
  <c r="K264" i="1"/>
  <c r="K263" i="1" l="1"/>
  <c r="K71" i="1"/>
  <c r="K191" i="1"/>
  <c r="K31" i="1"/>
  <c r="H31" i="1"/>
  <c r="K226" i="1" l="1"/>
  <c r="K208" i="1"/>
  <c r="K39" i="1"/>
  <c r="K37" i="1"/>
  <c r="K36" i="1" l="1"/>
  <c r="K163" i="1" l="1"/>
  <c r="K262" i="1"/>
  <c r="K261" i="1"/>
  <c r="K260" i="1"/>
  <c r="K259" i="1"/>
  <c r="K258" i="1"/>
  <c r="K255" i="1"/>
  <c r="K254" i="1"/>
  <c r="K253" i="1"/>
  <c r="K250" i="1"/>
  <c r="K249" i="1"/>
  <c r="K248" i="1"/>
  <c r="K247" i="1"/>
  <c r="K246" i="1"/>
  <c r="K245" i="1"/>
  <c r="K244" i="1"/>
  <c r="K243" i="1"/>
  <c r="K242" i="1"/>
  <c r="K239" i="1"/>
  <c r="K238" i="1"/>
  <c r="K237" i="1"/>
  <c r="K236" i="1"/>
  <c r="K235" i="1"/>
  <c r="K234" i="1"/>
  <c r="K233" i="1"/>
  <c r="K232" i="1"/>
  <c r="K231" i="1"/>
  <c r="K230" i="1"/>
  <c r="K225" i="1"/>
  <c r="K224" i="1"/>
  <c r="K223" i="1"/>
  <c r="K222" i="1"/>
  <c r="K221" i="1"/>
  <c r="K220" i="1"/>
  <c r="K219" i="1"/>
  <c r="K218" i="1"/>
  <c r="K217" i="1"/>
  <c r="K216" i="1"/>
  <c r="K215" i="1"/>
  <c r="K213" i="1"/>
  <c r="K212" i="1"/>
  <c r="K211" i="1"/>
  <c r="K207" i="1"/>
  <c r="K206" i="1"/>
  <c r="K205" i="1"/>
  <c r="K204" i="1"/>
  <c r="K203" i="1"/>
  <c r="K200" i="1"/>
  <c r="K199" i="1"/>
  <c r="K198" i="1"/>
  <c r="K197" i="1"/>
  <c r="K196" i="1"/>
  <c r="K195" i="1"/>
  <c r="K194" i="1"/>
  <c r="K193" i="1"/>
  <c r="K192" i="1"/>
  <c r="K189" i="1"/>
  <c r="K188" i="1"/>
  <c r="K187" i="1"/>
  <c r="K186" i="1"/>
  <c r="K183" i="1"/>
  <c r="K182" i="1"/>
  <c r="K181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5" i="1"/>
  <c r="K164" i="1"/>
  <c r="K162" i="1"/>
  <c r="K161" i="1"/>
  <c r="K160" i="1"/>
  <c r="K159" i="1"/>
  <c r="K155" i="1"/>
  <c r="K154" i="1"/>
  <c r="K151" i="1"/>
  <c r="J152" i="1" s="1"/>
  <c r="K148" i="1"/>
  <c r="K147" i="1"/>
  <c r="K146" i="1"/>
  <c r="K145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2" i="1"/>
  <c r="K121" i="1"/>
  <c r="K120" i="1"/>
  <c r="K119" i="1"/>
  <c r="K118" i="1"/>
  <c r="K117" i="1"/>
  <c r="K116" i="1"/>
  <c r="K110" i="1"/>
  <c r="K109" i="1"/>
  <c r="K108" i="1"/>
  <c r="K107" i="1"/>
  <c r="K106" i="1"/>
  <c r="K105" i="1"/>
  <c r="K95" i="1"/>
  <c r="K102" i="1"/>
  <c r="K101" i="1"/>
  <c r="K100" i="1"/>
  <c r="K99" i="1"/>
  <c r="K98" i="1"/>
  <c r="K97" i="1"/>
  <c r="K96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9" i="1"/>
  <c r="K78" i="1"/>
  <c r="K77" i="1"/>
  <c r="K76" i="1"/>
  <c r="K75" i="1"/>
  <c r="K74" i="1"/>
  <c r="K73" i="1"/>
  <c r="K72" i="1"/>
  <c r="K70" i="1"/>
  <c r="K69" i="1"/>
  <c r="K4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35" i="1"/>
  <c r="J40" i="1" s="1"/>
  <c r="K32" i="1"/>
  <c r="J33" i="1" s="1"/>
  <c r="K28" i="1"/>
  <c r="K27" i="1"/>
  <c r="K26" i="1"/>
  <c r="K25" i="1"/>
  <c r="K22" i="1"/>
  <c r="K21" i="1"/>
  <c r="K20" i="1"/>
  <c r="K19" i="1"/>
  <c r="K18" i="1"/>
  <c r="K15" i="1"/>
  <c r="J16" i="1" s="1"/>
  <c r="H15" i="1"/>
  <c r="J113" i="1" l="1"/>
  <c r="J156" i="1"/>
  <c r="J209" i="1"/>
  <c r="J269" i="1"/>
  <c r="J149" i="1"/>
  <c r="J64" i="1"/>
  <c r="J201" i="1"/>
  <c r="J240" i="1"/>
  <c r="J103" i="1"/>
  <c r="J184" i="1"/>
  <c r="J143" i="1"/>
  <c r="J227" i="1"/>
  <c r="J251" i="1"/>
  <c r="J123" i="1"/>
  <c r="J166" i="1"/>
  <c r="J256" i="1"/>
  <c r="J29" i="1"/>
  <c r="J23" i="1"/>
  <c r="F23" i="1"/>
  <c r="H155" i="1"/>
  <c r="H262" i="1"/>
  <c r="H261" i="1"/>
  <c r="H260" i="1"/>
  <c r="H63" i="1"/>
  <c r="H259" i="1"/>
  <c r="H212" i="1"/>
  <c r="H36" i="1"/>
  <c r="H110" i="1"/>
  <c r="H258" i="1"/>
  <c r="F269" i="1" l="1"/>
  <c r="J270" i="1"/>
  <c r="J273" i="1" s="1"/>
  <c r="J275" i="1" s="1"/>
  <c r="H255" i="1"/>
  <c r="H254" i="1"/>
  <c r="H253" i="1"/>
  <c r="H250" i="1"/>
  <c r="H249" i="1"/>
  <c r="H248" i="1"/>
  <c r="H247" i="1"/>
  <c r="H246" i="1"/>
  <c r="H245" i="1"/>
  <c r="H244" i="1"/>
  <c r="H243" i="1"/>
  <c r="H242" i="1"/>
  <c r="H239" i="1"/>
  <c r="H238" i="1"/>
  <c r="H237" i="1"/>
  <c r="H236" i="1"/>
  <c r="H235" i="1"/>
  <c r="H234" i="1"/>
  <c r="H233" i="1"/>
  <c r="H232" i="1"/>
  <c r="H231" i="1"/>
  <c r="H230" i="1"/>
  <c r="H225" i="1"/>
  <c r="H224" i="1"/>
  <c r="H223" i="1"/>
  <c r="H222" i="1"/>
  <c r="H221" i="1"/>
  <c r="H220" i="1"/>
  <c r="H219" i="1"/>
  <c r="H218" i="1"/>
  <c r="H217" i="1"/>
  <c r="H216" i="1"/>
  <c r="H215" i="1"/>
  <c r="H211" i="1"/>
  <c r="H207" i="1"/>
  <c r="H206" i="1"/>
  <c r="H205" i="1"/>
  <c r="H204" i="1"/>
  <c r="H203" i="1"/>
  <c r="H200" i="1"/>
  <c r="H199" i="1"/>
  <c r="H198" i="1"/>
  <c r="H197" i="1"/>
  <c r="H196" i="1"/>
  <c r="H195" i="1"/>
  <c r="H194" i="1"/>
  <c r="H193" i="1"/>
  <c r="H192" i="1"/>
  <c r="H189" i="1"/>
  <c r="H188" i="1"/>
  <c r="H187" i="1"/>
  <c r="H186" i="1"/>
  <c r="H183" i="1"/>
  <c r="H182" i="1"/>
  <c r="H181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5" i="1"/>
  <c r="H164" i="1"/>
  <c r="H163" i="1"/>
  <c r="H162" i="1"/>
  <c r="H161" i="1"/>
  <c r="H160" i="1"/>
  <c r="H159" i="1"/>
  <c r="H154" i="1"/>
  <c r="F157" i="1" s="1"/>
  <c r="H151" i="1"/>
  <c r="H148" i="1"/>
  <c r="H147" i="1"/>
  <c r="H146" i="1"/>
  <c r="H145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2" i="1"/>
  <c r="H121" i="1"/>
  <c r="H120" i="1"/>
  <c r="H119" i="1"/>
  <c r="H118" i="1"/>
  <c r="H117" i="1"/>
  <c r="H116" i="1"/>
  <c r="H109" i="1"/>
  <c r="H108" i="1"/>
  <c r="H107" i="1"/>
  <c r="H106" i="1"/>
  <c r="H105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9" i="1"/>
  <c r="H78" i="1"/>
  <c r="H77" i="1"/>
  <c r="H76" i="1"/>
  <c r="H75" i="1"/>
  <c r="H74" i="1"/>
  <c r="H73" i="1"/>
  <c r="H72" i="1"/>
  <c r="H70" i="1"/>
  <c r="H69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35" i="1"/>
  <c r="F41" i="1" s="1"/>
  <c r="H32" i="1"/>
  <c r="H28" i="1"/>
  <c r="H27" i="1"/>
  <c r="H26" i="1"/>
  <c r="H25" i="1"/>
  <c r="H22" i="1"/>
  <c r="H21" i="1"/>
  <c r="H20" i="1"/>
  <c r="H19" i="1"/>
  <c r="H18" i="1"/>
  <c r="F114" i="1" l="1"/>
  <c r="F228" i="1"/>
  <c r="F149" i="1"/>
  <c r="F29" i="1"/>
  <c r="F143" i="1"/>
  <c r="F166" i="1"/>
  <c r="F209" i="1"/>
  <c r="F113" i="1"/>
  <c r="F240" i="1"/>
  <c r="F80" i="1"/>
  <c r="F201" i="1"/>
  <c r="F251" i="1"/>
  <c r="F103" i="1"/>
  <c r="F184" i="1"/>
  <c r="F256" i="1"/>
  <c r="F123" i="1"/>
  <c r="F271" i="1" l="1"/>
  <c r="F274" i="1" s="1"/>
  <c r="F276" i="1" s="1"/>
</calcChain>
</file>

<file path=xl/sharedStrings.xml><?xml version="1.0" encoding="utf-8"?>
<sst xmlns="http://schemas.openxmlformats.org/spreadsheetml/2006/main" count="554" uniqueCount="334">
  <si>
    <t>No.</t>
  </si>
  <si>
    <t>Description</t>
  </si>
  <si>
    <t>Vendor Name</t>
  </si>
  <si>
    <t>AWARD AND REASON THEREFORE:</t>
  </si>
  <si>
    <t>BUYER / DATE</t>
  </si>
  <si>
    <t>Qty.</t>
  </si>
  <si>
    <t>Unit</t>
  </si>
  <si>
    <t>Unit Price</t>
  </si>
  <si>
    <t>Total Price</t>
  </si>
  <si>
    <r>
      <t xml:space="preserve">Project: </t>
    </r>
    <r>
      <rPr>
        <sz val="10"/>
        <rFont val="Arial"/>
        <family val="2"/>
      </rPr>
      <t xml:space="preserve">Lids, Bottoms, Extensions, Valves, Fittings, Couplings, and Miscellaneous Items </t>
    </r>
  </si>
  <si>
    <r>
      <t xml:space="preserve">Bid Opening: </t>
    </r>
    <r>
      <rPr>
        <sz val="10"/>
        <rFont val="Arial"/>
        <family val="2"/>
      </rPr>
      <t>May 4, 2020</t>
    </r>
  </si>
  <si>
    <r>
      <t xml:space="preserve">Project No.:  </t>
    </r>
    <r>
      <rPr>
        <sz val="10"/>
        <rFont val="Arial"/>
        <family val="2"/>
      </rPr>
      <t>12005</t>
    </r>
  </si>
  <si>
    <r>
      <t xml:space="preserve">Contract Term:  </t>
    </r>
    <r>
      <rPr>
        <sz val="10"/>
        <rFont val="Arial"/>
        <family val="2"/>
      </rPr>
      <t>1-Yr. with Four Optional 1-Yr. Extensions</t>
    </r>
  </si>
  <si>
    <r>
      <t xml:space="preserve">Project Manager: </t>
    </r>
    <r>
      <rPr>
        <sz val="10"/>
        <rFont val="Arial"/>
        <family val="2"/>
      </rPr>
      <t>Maria Martinez/Emilo Lopez</t>
    </r>
    <r>
      <rPr>
        <b/>
        <sz val="10"/>
        <rFont val="Arial"/>
        <family val="2"/>
      </rPr>
      <t xml:space="preserve"> </t>
    </r>
  </si>
  <si>
    <t>H.D. Fowler Company</t>
  </si>
  <si>
    <t xml:space="preserve">Stock No. </t>
  </si>
  <si>
    <t>M&amp;H 4067, 2-inch SE gate valve, AWWA, C509 non-rising stem, 2-inch square operating nut, open left, FIP X FIP ends.</t>
  </si>
  <si>
    <t>Each</t>
  </si>
  <si>
    <t xml:space="preserve">M&amp;H C515, 3-inch gate valve, ductile iron body, epoxy coated, bronze “O” ring sealed non-rising stem, 2-inch square operating nut, open left operation, mechanical joint by mechanical joint ends, less accessories. </t>
  </si>
  <si>
    <t xml:space="preserve">M&amp;H C515, 4-inch gate valve, ductile iron body, epoxy coated, bronze “O” ring sealed non-rising stem, 2-inch square operating nut, open left operation, mechanical joint by mechanical joint ends, less accessories. </t>
  </si>
  <si>
    <t xml:space="preserve">M&amp;H C515, 6-inch gate valve, ductile iron body, epoxy coated, bronze “O” ring sealed non-rising stem, 2-inch square operating nut, open left operation, mechanical joint by mechanical joint ends, less accessories. </t>
  </si>
  <si>
    <t xml:space="preserve">M&amp;H C515, 8-inch gate valve, ductile iron body, epoxy coated, bronze “O” ring sealed non-rising stem, 2-inch square operating nut, open left operation, mechanical joint by mechanical joint ends, less accessories. </t>
  </si>
  <si>
    <t xml:space="preserve">M&amp;H C515, 12-inch gate valve, ductile iron body, epoxy coated, bronze “O” ring sealed non-rising stem, 2-inch square operating nut, open left operation, mechanical joint by mechanical joint ends, less accessories. </t>
  </si>
  <si>
    <t xml:space="preserve">M&amp;H C515, 4-inch gate valve, ductile iron body, epoxy coated, bronze “O” ring sealed non-rising stem, 2-inch square operating nut, open left operation, flanged by mechanical joint ends, less accessories.  </t>
  </si>
  <si>
    <t xml:space="preserve">M&amp;H C515, 6-inch gate valve, ductile iron body, epoxy coated, bronze “O” ring sealed non-rising stem, 2-inch square operating nut, open left operation, flanged by mechanical joint ends, less accessories. </t>
  </si>
  <si>
    <t xml:space="preserve">M&amp;H C515, 8-inch gate valve, ductile iron body, epoxy coated, bronze “O” ring sealed non-rising stem, 2-inch square operating nut, open left operation, flanged by mechanical joint ends, less accessories. </t>
  </si>
  <si>
    <t xml:space="preserve">M&amp;H C515, 12-inch gate valve, ductile iron body, epoxy coated, bronze “O” ring sealed non-rising stem, 2-inch square operating nut, open left operation, flanged by mechanical joint ends, less accessories. </t>
  </si>
  <si>
    <t xml:space="preserve">M&amp;H C515, 3-inch gate valve, ductile iron body, epoxy coated, bronze “O” ring sealed non-rising stem, hand wheel, open left operation, flanged by flanged ends. </t>
  </si>
  <si>
    <t xml:space="preserve">M&amp;H C515, 4-inch gate valve, ductile iron body, epoxy coated, bronze “O” ring sealed non-rising stem, hand wheel, open left operation, flanged by flanged ends. </t>
  </si>
  <si>
    <t>M&amp;H C504, 12-inch butterfly valves, ductile iron body, epoxy coated, 2-inch square operating nut, open left operation, mechanical joint by mechanical joint ends, less accessories.</t>
  </si>
  <si>
    <t>6” x 4” Romac FTS420 Tapping Sleeve, Ductile Iron/Cast Iron O.D. x Branch Ductile Iron Flange 6.83-7.16 x 4”</t>
  </si>
  <si>
    <t>6” x 6” Romac FTS420 Tapping Sleeve, Ductile Iron/Cast Iron O.D. x Branch Ductile Iron Flange 6.83-7.16 x 6”</t>
  </si>
  <si>
    <t>8” x 4” Romac FTS420 Tapping Sleeve, Ductile Iron/Cast Iron O.D. x Branch Ductile Iron Flange 8.98-9.37 x 4”</t>
  </si>
  <si>
    <t>8” x 6” Romac FTS420 Tapping Sleeve, Ductile Iron/Cast Iron O.D. x Branch Ductile Iron Flange 8.98-9.37 x 6”</t>
  </si>
  <si>
    <t>8” x 8” Romac FTS420 Tapping Sleeve, Ductile Iron/Cast Iron O.D. x Branch Ductile Iron Flange 8.98-9.37 x 8”</t>
  </si>
  <si>
    <t>12” x 4” Romac FTS420 Tapping Sleeve, Ductile Iron/Cast Iron O.D. x Branch Ductile Iron Flange 12.62-12.88 x 4”</t>
  </si>
  <si>
    <t>12” x 6” Romac FTS420 Tapping Sleeve, Ductile Iron/Cast Iron O.D. x Branch Ductile Iron Flange 13.13-13.60 x 6”</t>
  </si>
  <si>
    <t>12” x 8” Romac FTS420 Tapping Sleeve, Ductile Iron/Cast Iron O.D. x Branch Ductile Iron Flange 13.13-13.60 x 8”</t>
  </si>
  <si>
    <t>12” x 12” Romac FTS420 Tapping Sleeve, Ductile Iron/Cast Iron O.D. x Branch Ductile Iron Flange 13.13-13.60 x 12”</t>
  </si>
  <si>
    <t>16" x 4" Tapping Sleeve, Steal, Epoxy Coated Range: 17.33”-17.87” X 4” FTS420</t>
  </si>
  <si>
    <t xml:space="preserve">16” x 6” Tapping Sleeve, Epoxy Coated, Range: 17.33”-17.87” x 6" </t>
  </si>
  <si>
    <t>16" x 8" Tapping Sleeve, 17.33-17.87 x 8”</t>
  </si>
  <si>
    <t>16” x 12” Tapping Sleeve, Steel, Epoxy Coated. 17.33-17.87 x 12”</t>
  </si>
  <si>
    <t>20" x 4" Tapping Sleeve, Steel, Epoxy Coated 20.93-21.57 x 4”</t>
  </si>
  <si>
    <t>20" x 6" Tapping Sleeve, Steel, Epoxy Coated, 20.93”-21.57” x 6” RANGE</t>
  </si>
  <si>
    <t>20" x 8" Fab Steel Tapping Sleeve, Epoxy Coated, 21.51”-22.15” x 8”</t>
  </si>
  <si>
    <t xml:space="preserve">20" x 12" Tapping Sleeve, Steel, Epoxy Coated 20.93”-21.57” x 12”  </t>
  </si>
  <si>
    <t>6” x 6” Stainless Steel Tapping Sleeve, SST-0712-6 RM, 6.82”-7.12 x 6”</t>
  </si>
  <si>
    <t>8”x 8” Tapping Sleeve, SST-0937-8 RM, 8.97”-9.37” x 8”</t>
  </si>
  <si>
    <t>8” x 8” Stainless Steel Tapping Sleeve, Range: 9.04”-9.45” x 8” FLG</t>
  </si>
  <si>
    <t>3” Flange x 3” Flange x 3” Branch Flange Ductile Iron Tee (Cement Lined)</t>
  </si>
  <si>
    <t>4” Flange x 4” Flange x 4” Branch Flange Ductile Iron Tee (Cement Lined)</t>
  </si>
  <si>
    <t xml:space="preserve">6” Flange x 6” Flange x 6” Branch Flange Ductile Iron Tee (Cement Lined). </t>
  </si>
  <si>
    <t>6” Flange x 6” Flange x 4” Branch Flange Ductile Iron Tee (Cement Lined)</t>
  </si>
  <si>
    <t xml:space="preserve">6” Mechanical Joint x 6” Mechanical Joint x 6" Branch Mechanical Joint, Ductile Iron Tee (Cement Lined) less accessories. </t>
  </si>
  <si>
    <t>8” Mechanical Joint x 8” Mechanical Joint x 8” Branch Mechanical Joint, Ductile Iron Tee (Cement Lined) less accessories.</t>
  </si>
  <si>
    <t>8” Mechanical Joint x 8” Mechanical Joint x 4” Mechanical Joint, Ductile Iron Tee (Cement Lined) less accessories.</t>
  </si>
  <si>
    <t>8” Mechanical Joint x 8” Mechanical Joint x 6” Mechanical Joint, Ductile Iron Tee (Cement Lined) less accessories.</t>
  </si>
  <si>
    <t xml:space="preserve">12” Mechanical Joint x 12" Mechanical Joint x 12” Branch Mechanical Joint, Ductile Iron Tee (Cement Lined) less accessories. </t>
  </si>
  <si>
    <t>12” Mechanical Joint x 12” Mechanical Joint x 4” Mechanical Joint, Ductile Iron Tee</t>
  </si>
  <si>
    <t>12” Mechanical Joint x 12” Mechanical Joint x 6” Mechanical Joint, Ductile Iron Tee</t>
  </si>
  <si>
    <t>12” Mechanical Joint x 12” Mechanical Joint x 8” Mechanical Joint, Ductile Iron Tee</t>
  </si>
  <si>
    <t xml:space="preserve">4”- 45° Bend, Mechanical Joint x Mechanical Joint, Ductile Iron (Cement Lined) less accessories. </t>
  </si>
  <si>
    <t xml:space="preserve">6”- 45° Bend, Mechanical Joint x Mechanical Joint, Ductile Iron (Cement Lined) less accessories. </t>
  </si>
  <si>
    <t xml:space="preserve">8”- 45° Bend, Mechanical Joint x Mechanical Joint, Ductile Iron (Cement Lined) less accessories. </t>
  </si>
  <si>
    <t xml:space="preserve">12”- 45° Bend, Mechanical Joint x Mechanical Joint, Ductile Iron (Cement Lined) less accessories. </t>
  </si>
  <si>
    <t xml:space="preserve">4”- 90° Bend, Mechanical Joint x Mechanical Joint, Ductile Iron (Cement Lined) less accessories. </t>
  </si>
  <si>
    <t xml:space="preserve">6”- 90° Bend, Mechanical Joint x Mechanical Joint, Ductile Iron (Cement Lined) less accessories. </t>
  </si>
  <si>
    <t>8” Mechanical Joint 90° Elbow, Ductile Iron, AWWA C153</t>
  </si>
  <si>
    <t>12” Mechanical Joint 90° Elbow, Ductile Iron, AWWA C153</t>
  </si>
  <si>
    <t xml:space="preserve">4”- 90° Bend, Mechanical Joint x Flange Ductile Iron (Cement Lined) less accessories. </t>
  </si>
  <si>
    <t>No Stock #</t>
  </si>
  <si>
    <t xml:space="preserve">6”- 90° Bend, Mechanical Joint x Flange Ductile Iron (Cement Lined) less accessories. </t>
  </si>
  <si>
    <t xml:space="preserve">3”- 90° Bend, Flange x Flange, Ductile Iron (Cement Lined). </t>
  </si>
  <si>
    <t xml:space="preserve">4”- 90° Bend, Flange x Flange, Ductile Iron (Cement Lined). </t>
  </si>
  <si>
    <t xml:space="preserve">6”- 90° Bend, Flange x Flange, Ductile Iron (Cement Lined). </t>
  </si>
  <si>
    <t xml:space="preserve">6”- 22° Bend, Mechanical x Mechanical, Ductile Iron (Cement Lined). </t>
  </si>
  <si>
    <t>4” - 22° DEG Bend, Mechanical Joint x Mechanical Joint, Ductile Iron, AWWA C153</t>
  </si>
  <si>
    <t>8” - 22° DEG Bend, Mechanical Joint x Mechanical Joint, Ductile Iron, AWWA C153</t>
  </si>
  <si>
    <t>12” - 22° Bend, Mechanical Joint x Mechanical Joint, Ductile Iron, AWWA C153</t>
  </si>
  <si>
    <t xml:space="preserve">3” Mechanical Joint x 3” Flange Adapter, Ductile Iron (Cement Lined) less accessories. </t>
  </si>
  <si>
    <t xml:space="preserve">4” Mechanical Joint x 4” Flange Adapter, Ductile Iron (Cement Lined) less accessories. </t>
  </si>
  <si>
    <t xml:space="preserve">6” Mechanical Joint x 6” Flange Adapter, Ductile Iron (Cement Lined) less accessories. </t>
  </si>
  <si>
    <t xml:space="preserve">8” Mechanical Joint x 8” Flange Adapter, Ductile Iron (Cement Lined) less accessories. </t>
  </si>
  <si>
    <t xml:space="preserve">12” Mechanical Joint x 12” Flange Adapter, Ductile Iron (Cement Lined) less accessories. </t>
  </si>
  <si>
    <t xml:space="preserve">3” Ductile Iron,  4-bolt hole Companion Flange, 7-1/2” O.D. Tapped 1-1/2” I.P. Thread (125#). </t>
  </si>
  <si>
    <t xml:space="preserve">4” Ductile Iron, 8-bolt hole Companion Flange, 9” O.D. Tapped 2” I.P. Thread (125#). </t>
  </si>
  <si>
    <t>4” Flange x 2” FIPT Tap</t>
  </si>
  <si>
    <t>4” Blind Flange</t>
  </si>
  <si>
    <t>6” Blind Flange</t>
  </si>
  <si>
    <t>6” Flange with 2” Tap</t>
  </si>
  <si>
    <t>12” Blind Flange</t>
  </si>
  <si>
    <t>3” Mechanical Joint Plug</t>
  </si>
  <si>
    <t>3” Mechanical Joint Plug with 2” Tap</t>
  </si>
  <si>
    <t>4” Mechanical Joint Plug</t>
  </si>
  <si>
    <t>4” Mechanical Joint Plug with 2” Tap</t>
  </si>
  <si>
    <t>6” Mechanical Joint Plug</t>
  </si>
  <si>
    <t>6” Mechanical Joint Plug with 2” Tap</t>
  </si>
  <si>
    <t>8” Mechanical Joint Plug</t>
  </si>
  <si>
    <t>8” Mechanical Joint Plug with 2” Tap</t>
  </si>
  <si>
    <t>12” Mechanical Joint Plug</t>
  </si>
  <si>
    <t>12” Mechanical Joint Plug with 2” Tap</t>
  </si>
  <si>
    <t>4” Mechanical Joint Cap</t>
  </si>
  <si>
    <t>4” Mechanical Joint Cap with 2” Tap</t>
  </si>
  <si>
    <t>6” Mechanical Joint Cap</t>
  </si>
  <si>
    <t>6” Mechanical Joint Cap with 2” Tap</t>
  </si>
  <si>
    <t>8” Mechanical Joint Cap</t>
  </si>
  <si>
    <t>8” Mechanical Joint Cap with 2” Tap</t>
  </si>
  <si>
    <t>12” Mechanical Joint Cap</t>
  </si>
  <si>
    <t>12” Mechanical Joint Cap with 2” Tap</t>
  </si>
  <si>
    <t>4” Foster Adapter with Mechanical Joint Accessory Kit</t>
  </si>
  <si>
    <t>6” Foster Adapter with Mechanical Joint Accessory Kit</t>
  </si>
  <si>
    <t>8” Foster Adapter with Mechanical Joint Accessory Kit</t>
  </si>
  <si>
    <t>12” Foster Adapter with Mechanical Joint Accessory Kit</t>
  </si>
  <si>
    <t>2” Style Hymax (2.10-3.03)</t>
  </si>
  <si>
    <t xml:space="preserve">16" Style "501" - Romac (17.80 x 17.80) Straight Coupling (17.40 x 17.80) range Ductile Iron, Fusion Bonded Epoxy Lined, Stainless Steel nuts and bolts. </t>
  </si>
  <si>
    <t>3” Romac Macro 2-Bolt Wide Coupling Range (3.13-3.63)</t>
  </si>
  <si>
    <t>3” XL Romac Macro 2-Bolt Coupling, Ductile Iron, CI, Range (3.63-4.13)</t>
  </si>
  <si>
    <t>4" Romac Alpha  Wide Range Restraint Coupling, HDPE Compatible, Range (4.50-4.90)</t>
  </si>
  <si>
    <t>6" Romac Alpha Wide Range  Restraint Coupling, HDPE Compatible, Range (6.60-7.00)</t>
  </si>
  <si>
    <t>8" Romac Alpha Wide Range  Restraint Coupling, HDPE Compatible, Range (8.60-9.10)</t>
  </si>
  <si>
    <t>10" Romac Alpha Wide Range  Restraint Coupling, HDPE Compatible, Range (10.75-11.20)</t>
  </si>
  <si>
    <t>12" Romac Alpha Wide Range  Restraint Coupling, HDPE Compatible, Range (12.75-13.30)</t>
  </si>
  <si>
    <t>Romac SS1, O.D. x specified length in the following size: 3” (3.45 - 4.00) x 6”</t>
  </si>
  <si>
    <t>Romac SS1, O.D. x specified length in the following size: 3” (3.45-4.00) x 8”</t>
  </si>
  <si>
    <t>Romac SS1, O.D. x specified length in the following size: 4” (4.45 – 5.60) x 6”</t>
  </si>
  <si>
    <t>Romac SS1, O.D. x specified length in the following size: 4” (4.45 – 5.60) x 8”</t>
  </si>
  <si>
    <t>Romac SS1, O.D. x specified length in the following size: 4” (4.45 – 5.60) x 12”</t>
  </si>
  <si>
    <t>Romac SS1, O.D. x specified length in the following size: 4” (4.45 – 5.60) x 16”</t>
  </si>
  <si>
    <t>12230   12232     12701</t>
  </si>
  <si>
    <t>7479 12227 12229</t>
  </si>
  <si>
    <t>Romac SS1, O.D. x specified length in the following size: 6” (5.95 – 7.80) x 6”</t>
  </si>
  <si>
    <t>Romac SS1, O.D. x specified length in the following size: 6” (5.95 – 7.80) x 8”</t>
  </si>
  <si>
    <t>Romac SS1, O.D. x specified length in the following size: 6” (5.95 – 7.80) x 12”</t>
  </si>
  <si>
    <t>Romac SS1, O.D. x specified length in the following size: 8” (7.95 – 9.70) x 6”</t>
  </si>
  <si>
    <t>Romac SS1, O.D. x specified length in the following size: 8” (7.95 – 9.70) x 8”</t>
  </si>
  <si>
    <t>Romac SS1, O.D. x specified length in the following size: 8” (7.95 – 9.70) x 12”</t>
  </si>
  <si>
    <t>Romac SS1, O.D. x specified length in the following size: 8” (7.95 – 9.70) x 16”</t>
  </si>
  <si>
    <t>Romac SS1, O.D. x specified length in the following size: 12” (12.10 – 14.50) x 12”</t>
  </si>
  <si>
    <t>Romac SS1, O.D. x specified length in the following size: 12” (12.10 – 14.50) x 16”</t>
  </si>
  <si>
    <t>10550 11942 11308 12225</t>
  </si>
  <si>
    <t>7468 11053</t>
  </si>
  <si>
    <t>7496   7497</t>
  </si>
  <si>
    <t>10419 12213</t>
  </si>
  <si>
    <t xml:space="preserve">4” Mechanical Joint x 3” Flange Reducer, Ductile Iron (Cement Lined) less accessories. </t>
  </si>
  <si>
    <t>6” Mechanical Joint x 4” Flange Reducer</t>
  </si>
  <si>
    <t xml:space="preserve">8” Mechanical Joint x 6” Flange Reducer, Ductile Iron (Cement Lined) less accessories. </t>
  </si>
  <si>
    <t>12” Mechanical Joint x 8” Flange Reducer, Ductile Iron (Cement Lined) less accessories</t>
  </si>
  <si>
    <t>16” Mechanical Joint x 8” Flange Reducer, Ductile Iron (Cement Lined) less accessories.</t>
  </si>
  <si>
    <t xml:space="preserve">12” Mechanical Joint x 10” Flange Reducer, Ductile Iron (Cement Lined) less accessories. </t>
  </si>
  <si>
    <t>4” Flange x 3” Flange Reducer (Short)</t>
  </si>
  <si>
    <t>6” Flange x 3” Flange Reducer</t>
  </si>
  <si>
    <t>4” Mechanical Joint x 3” Mechanical Joint Reducer</t>
  </si>
  <si>
    <t>8” Mechanical Joint x 4” Mechanical Joint Reducer</t>
  </si>
  <si>
    <t>12” Plain End x 8” Plain End Reducer</t>
  </si>
  <si>
    <t>12” Plain End x 8” Mechanical Joint Reducer</t>
  </si>
  <si>
    <t>12” Plain End x 10” Mechanical Joint  Reducer</t>
  </si>
  <si>
    <t>16” x 12” Plain Ends Reducer</t>
  </si>
  <si>
    <t xml:space="preserve">6” Mechanical Joint x Mechanical Joint Long Pattern Solid Repair Sleeve, Ductile Iron (Cement Lined) less accessories. </t>
  </si>
  <si>
    <t xml:space="preserve">6” Mechanical Joint x Mechanical Joint Short Pattern Solid Repair Sleeve, Ductile Iron (Cement Lined) less accessories. </t>
  </si>
  <si>
    <t xml:space="preserve">8” Mechanical Joint x Mechanical Joint Long Pattern Solid Repair Sleeve, Ductile Iron (Cement Lined) less accessories. </t>
  </si>
  <si>
    <t xml:space="preserve">8” Mechanical Joint x Mechanical Joint Short Pattern Solid Repair Sleeve, Ductile Iron (Cement Lined) less accessories. </t>
  </si>
  <si>
    <t xml:space="preserve">12” Mechanical Joint x Mechanical Joint Long Pattern Solid Repair Sleeve, Ductile Iron (Cement Lined) less accessories. </t>
  </si>
  <si>
    <t xml:space="preserve">3” Romac Grip Accessory Pack (incl. Romac grip gasket, nuts &amp; T- bolts) Romac Part #248-03 </t>
  </si>
  <si>
    <t xml:space="preserve">4” Romac Grip Ring Accessory Pack for Ductile Iron Pipe and C-900, Catalog # 4” GRAP-DI. </t>
  </si>
  <si>
    <t xml:space="preserve">6” Romac Grip Ring Accessory Pack for Ductile Iron Pipe and C-900, Catalog # 6” GRAP-DI. </t>
  </si>
  <si>
    <t xml:space="preserve">8” Romac Grip Ring Accessory Pack for Ductile Iron Pipe and C-900, Catalog # 8” GRAP-DI. </t>
  </si>
  <si>
    <t xml:space="preserve">12” Romac Grip Ring Accessory Pack for Ductile Iron Pipe and C-900, Catalog # 12” GRAP-DI. </t>
  </si>
  <si>
    <t>3” Set of Mechanical Joint  Accessories for IPS PVC</t>
  </si>
  <si>
    <t>4” Set of Mechanical Joint Accessories for IPS PVC</t>
  </si>
  <si>
    <t>6” Set of Mechanical Joint Accessories for IPS PVC</t>
  </si>
  <si>
    <t xml:space="preserve">4” Romac Style 611 Bell &amp; Spigot Pipe Restraint System for PVC and Ductile Iron Pipe Joints. </t>
  </si>
  <si>
    <t xml:space="preserve">6” Romac Style 611 Bell &amp; Spigot Pipe Restraint System for PVC and Ductile Iron Pipe Joints. </t>
  </si>
  <si>
    <t xml:space="preserve">8” Romac Style 611 Bell &amp; Spigot Pipe Restraint System for PVC and Ductile Iron Pipe Joints. </t>
  </si>
  <si>
    <t>3” Uni-Flange</t>
  </si>
  <si>
    <t>4” Uni-Flange</t>
  </si>
  <si>
    <t>6” Uni-Flange</t>
  </si>
  <si>
    <t>8” Uni-Flange</t>
  </si>
  <si>
    <t>12” Uni-Flange</t>
  </si>
  <si>
    <t>3” Romac Piranha Tyton Joint Gasket</t>
  </si>
  <si>
    <t>4” Romac Piranha Tyton Joint Gasket</t>
  </si>
  <si>
    <t>6” Romac Piranha Tyton Joint Gasket</t>
  </si>
  <si>
    <t>8” Romac Piranha Tyton Joint Gasket</t>
  </si>
  <si>
    <t>12” Romac Piranha Tyton Joint Gasket</t>
  </si>
  <si>
    <t>8“ Valve Box Top, 940 Top (Irrigation) Import</t>
  </si>
  <si>
    <t>16” Valve Box Top, Part No. D-HD Upcode 670610-144977</t>
  </si>
  <si>
    <t>18 “ Valve Box Top, 940 Top Cast Iron, Domestic, Tyler Union</t>
  </si>
  <si>
    <t>36” Valve Box Bottoms Cast Iron, Import</t>
  </si>
  <si>
    <t>5-1/4 Drop Lid, 12 Lbs, Part No. D-HDUP Code 670610-145325, Tyler Union</t>
  </si>
  <si>
    <t>Lid Only: Round Deep Lid with “Water” logo- 940 Style, Import,</t>
  </si>
  <si>
    <t>Lid Only: Round Deep Lid with “Irrigation” logo – 940 Style, Import</t>
  </si>
  <si>
    <t>12” Extension Cast Iron, Domestic</t>
  </si>
  <si>
    <t>18” Extension Cast Iron, Domestic</t>
  </si>
  <si>
    <t>1” Drop in Paving Riser Cast Iron</t>
  </si>
  <si>
    <t>2” Drop in Paving Riser Cast Iron</t>
  </si>
  <si>
    <t>2 ½” Drop in Paving Riser Cast Iron</t>
  </si>
  <si>
    <t>SUB TOTAL</t>
  </si>
  <si>
    <t>WA STATE SALES TAX - Destination Based @ 8.3%</t>
  </si>
  <si>
    <t>SHIPPING - FOB DESTINATION</t>
  </si>
  <si>
    <t>INCLUDED</t>
  </si>
  <si>
    <t>TOTAL</t>
  </si>
  <si>
    <t>Discount offered off list price for any other items not specifically listed</t>
  </si>
  <si>
    <t>PROMT PAYMENT DISCOUNT</t>
  </si>
  <si>
    <t>0% / Net 0 Days</t>
  </si>
  <si>
    <r>
      <rPr>
        <u/>
        <sz val="10"/>
        <rFont val="Calibri"/>
        <family val="2"/>
        <scheme val="minor"/>
      </rPr>
      <t>_______0_______</t>
    </r>
    <r>
      <rPr>
        <sz val="10"/>
        <rFont val="Calibri"/>
        <family val="2"/>
        <scheme val="minor"/>
      </rPr>
      <t>%</t>
    </r>
  </si>
  <si>
    <t>Delivery</t>
  </si>
  <si>
    <t>10 Days</t>
  </si>
  <si>
    <t>Comments</t>
  </si>
  <si>
    <t>Not Availible</t>
  </si>
  <si>
    <t>SCHEDULE 2                                                                                                                                                                  MJ x MJ GATE VALVES</t>
  </si>
  <si>
    <r>
      <t xml:space="preserve">Brand: </t>
    </r>
    <r>
      <rPr>
        <sz val="7"/>
        <rFont val="Arial"/>
        <family val="2"/>
      </rPr>
      <t xml:space="preserve">Sigma/Olympic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Valve Box Riser     </t>
    </r>
    <r>
      <rPr>
        <b/>
        <sz val="7"/>
        <rFont val="Arial"/>
        <family val="2"/>
      </rPr>
      <t xml:space="preserve">                            Model:</t>
    </r>
    <r>
      <rPr>
        <sz val="7"/>
        <rFont val="Arial"/>
        <family val="2"/>
      </rPr>
      <t xml:space="preserve"> 940</t>
    </r>
  </si>
  <si>
    <t xml:space="preserve">SCHEDULE 6                                                                                                                                                                      TAPPING SLEEVES </t>
  </si>
  <si>
    <t>SCHEDULE 7                                                                                                                                                                                    TEES</t>
  </si>
  <si>
    <t>SCHEDUL 9                                                                                                                                                                             ADAPTERS</t>
  </si>
  <si>
    <t>SCHEDULE 10                                                                                                                                                  COMPANION FLANGE</t>
  </si>
  <si>
    <t>SCHEDULE 11                                                                                                                                                                                  PLUGS AND CAPS</t>
  </si>
  <si>
    <t>SCHEDULE 12                                                                                                                                                                   FOSTER ADAPTERS</t>
  </si>
  <si>
    <t>SCHEDULE 13                                                                                                                                               HYMAX</t>
  </si>
  <si>
    <t>SCHEDULE 17                                                                                                                                                             REDUCERS</t>
  </si>
  <si>
    <t>SCHEDULE 20                                                                                                                                                             FLANGE - UNI-FLANGE - PIRANHA</t>
  </si>
  <si>
    <t>SCHEDULE 21                                                                                                                                                                                                 VALVE BOX PARTS - CAST IRON (Domestic/Imports)</t>
  </si>
  <si>
    <t>Schedule 1 - Subtotal</t>
  </si>
  <si>
    <t>Schedule 2 - Subtotal</t>
  </si>
  <si>
    <t>Schedule 3 - Subtotal</t>
  </si>
  <si>
    <t>Schedule 4 - Subtotal</t>
  </si>
  <si>
    <t>Schedule 5 - Subtotal</t>
  </si>
  <si>
    <t>Schedule 6 - Subtotal</t>
  </si>
  <si>
    <t>Schedule 7 - Subtotal</t>
  </si>
  <si>
    <t>Schedule 8 - Subtotal</t>
  </si>
  <si>
    <t>Schedule 9 - Subtotal</t>
  </si>
  <si>
    <t>Schedule 10 - Subtotal</t>
  </si>
  <si>
    <t>Schedule 11 - Subtotal</t>
  </si>
  <si>
    <t>Schedule 12 - Subtotal</t>
  </si>
  <si>
    <t>Schedule 13 - Subtotal</t>
  </si>
  <si>
    <t>Schedule 14 - Subtotal</t>
  </si>
  <si>
    <t>Schedule 15 - Subtotal</t>
  </si>
  <si>
    <t>Schedule 16 - Subtotal</t>
  </si>
  <si>
    <t>Schedule 17 - Subtotal</t>
  </si>
  <si>
    <t>Schedule 18 - Subtotal</t>
  </si>
  <si>
    <t>Schedule 19 - Subtotal</t>
  </si>
  <si>
    <t>Schedule 20 - Subtotal</t>
  </si>
  <si>
    <t>Schedule 21 - Subtotal</t>
  </si>
  <si>
    <t>Schedule 22 - Subtotal</t>
  </si>
  <si>
    <t>24" Wedge Action MJ Retainer Gland for Dip</t>
  </si>
  <si>
    <t>144a</t>
  </si>
  <si>
    <t>24" Gasket and T-Bolt Kit for C153 MJ Fittings</t>
  </si>
  <si>
    <t>Feet</t>
  </si>
  <si>
    <t>33a</t>
  </si>
  <si>
    <t>1-1/4" Standard Mylar Sleeve</t>
  </si>
  <si>
    <t>1-1/4" Mylar Washer</t>
  </si>
  <si>
    <t>24" MJ x FL Adapter DI, AWWA C153, C/L, less accessories</t>
  </si>
  <si>
    <t>1-1/4" SAE Washer zinc plated</t>
  </si>
  <si>
    <t xml:space="preserve">24" CL 52 DI Pipe TJ 18.25' length asphaltic coated ANSI/AWWA C151/A21.51 and cement linded, ANSI/AWWAC104/A21.4 with SBR Gasket. </t>
  </si>
  <si>
    <t>144b</t>
  </si>
  <si>
    <t>24" BFV Flange Plated Bolt &amp; Nut Kit, A307 grade a, (16) 1-1/4" x 5-1/2 bolt with nut &amp; (4) 1-1/4" x 3-1/2" cap screw, import</t>
  </si>
  <si>
    <t>24" 1/8" full face red rubber gasket, 150#</t>
  </si>
  <si>
    <t>102a</t>
  </si>
  <si>
    <t>Romac 400 Series Coupling - 400-37.67-1/4 x 10 CPLNG epoxy L&amp;C, STD B&amp;N</t>
  </si>
  <si>
    <t>Schedule 23 - Subtotal</t>
  </si>
  <si>
    <t>71a</t>
  </si>
  <si>
    <t>13a</t>
  </si>
  <si>
    <r>
      <t>4” – 11 1/4° Ductile Iron, Mechanical Joint x Mechanical Joint, Elbow, AWWA C153</t>
    </r>
    <r>
      <rPr>
        <vertAlign val="superscript"/>
        <sz val="10"/>
        <rFont val="Calibri"/>
        <family val="2"/>
      </rPr>
      <t xml:space="preserve"> </t>
    </r>
  </si>
  <si>
    <r>
      <t>6” – 11 1/4° Ductile Iron, Mechanical Joint x Mechanical Joint, Elbow, AWWA C153</t>
    </r>
    <r>
      <rPr>
        <vertAlign val="superscript"/>
        <sz val="10"/>
        <rFont val="Calibri"/>
        <family val="2"/>
      </rPr>
      <t xml:space="preserve"> </t>
    </r>
  </si>
  <si>
    <r>
      <t>8” – 11 1/4° Ductile Iron, Mechanical Joint x Mechanical Joint, Elbow, AWWA C153</t>
    </r>
    <r>
      <rPr>
        <vertAlign val="superscript"/>
        <sz val="10"/>
        <rFont val="Calibri"/>
        <family val="2"/>
      </rPr>
      <t xml:space="preserve"> </t>
    </r>
  </si>
  <si>
    <r>
      <t>12” – 11 1/4° Ductile Iron, Mechanical Joint x Mechanical Joint, Elbow, AWWA C153</t>
    </r>
    <r>
      <rPr>
        <vertAlign val="superscript"/>
        <sz val="10"/>
        <rFont val="Calibri"/>
        <family val="2"/>
      </rPr>
      <t xml:space="preserve"> </t>
    </r>
  </si>
  <si>
    <r>
      <t>3”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>Mega Lug Accessories Pk, PVC or Galvanized Pipe</t>
    </r>
  </si>
  <si>
    <t>Not Availiable</t>
  </si>
  <si>
    <r>
      <t xml:space="preserve">Brand: </t>
    </r>
    <r>
      <rPr>
        <sz val="7"/>
        <rFont val="Arial"/>
        <family val="2"/>
      </rPr>
      <t xml:space="preserve">Sigma/Olympic/Star/SIP/Tyler/East Jordan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Valve Box     </t>
    </r>
    <r>
      <rPr>
        <b/>
        <sz val="7"/>
        <rFont val="Arial"/>
        <family val="2"/>
      </rPr>
      <t xml:space="preserve">                                                                                   Model:</t>
    </r>
    <r>
      <rPr>
        <sz val="7"/>
        <rFont val="Arial"/>
        <family val="2"/>
      </rPr>
      <t xml:space="preserve"> 940/562</t>
    </r>
  </si>
  <si>
    <r>
      <t xml:space="preserve">Brand: </t>
    </r>
    <r>
      <rPr>
        <sz val="7"/>
        <rFont val="Arial"/>
        <family val="2"/>
      </rPr>
      <t>Romac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Sigma/Tyler/Star/SIP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AK's/Joint Restraints      </t>
    </r>
    <r>
      <rPr>
        <b/>
        <sz val="7"/>
        <rFont val="Arial"/>
        <family val="2"/>
      </rPr>
      <t xml:space="preserve">                                                                 Model:</t>
    </r>
    <r>
      <rPr>
        <sz val="7"/>
        <rFont val="Arial"/>
        <family val="2"/>
      </rPr>
      <t xml:space="preserve"> Gripping/611's/MJ Accesoery</t>
    </r>
  </si>
  <si>
    <r>
      <t xml:space="preserve">Brand: </t>
    </r>
    <r>
      <rPr>
        <sz val="7"/>
        <rFont val="Arial"/>
        <family val="2"/>
      </rPr>
      <t xml:space="preserve">Sigma/Tyler/Star/SIP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C153 DI                                               </t>
    </r>
    <r>
      <rPr>
        <b/>
        <sz val="7"/>
        <rFont val="Arial"/>
        <family val="2"/>
      </rPr>
      <t xml:space="preserve">                                             Model:</t>
    </r>
    <r>
      <rPr>
        <sz val="7"/>
        <rFont val="Arial"/>
        <family val="2"/>
      </rPr>
      <t xml:space="preserve"> MJ Sleeves</t>
    </r>
  </si>
  <si>
    <r>
      <t xml:space="preserve">Brand: </t>
    </r>
    <r>
      <rPr>
        <sz val="7"/>
        <rFont val="Arial"/>
        <family val="2"/>
      </rPr>
      <t xml:space="preserve">Sigma/Tyler/Star/SIP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C110/C153 DI        </t>
    </r>
    <r>
      <rPr>
        <b/>
        <sz val="7"/>
        <rFont val="Arial"/>
        <family val="2"/>
      </rPr>
      <t xml:space="preserve">                                                                      Model:</t>
    </r>
    <r>
      <rPr>
        <sz val="7"/>
        <rFont val="Arial"/>
        <family val="2"/>
      </rPr>
      <t xml:space="preserve"> Reducers</t>
    </r>
  </si>
  <si>
    <r>
      <t xml:space="preserve">Brand: </t>
    </r>
    <r>
      <rPr>
        <sz val="7"/>
        <rFont val="Arial"/>
        <family val="2"/>
      </rPr>
      <t xml:space="preserve">Romac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Wide Range Couplings        </t>
    </r>
    <r>
      <rPr>
        <b/>
        <sz val="7"/>
        <rFont val="Arial"/>
        <family val="2"/>
      </rPr>
      <t xml:space="preserve">                                                   Model:</t>
    </r>
    <r>
      <rPr>
        <sz val="7"/>
        <rFont val="Arial"/>
        <family val="2"/>
      </rPr>
      <t xml:space="preserve"> Macro/Alpha</t>
    </r>
  </si>
  <si>
    <r>
      <t xml:space="preserve">Brand: </t>
    </r>
    <r>
      <rPr>
        <sz val="7"/>
        <rFont val="Arial"/>
        <family val="2"/>
      </rPr>
      <t xml:space="preserve">Romac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501        </t>
    </r>
    <r>
      <rPr>
        <b/>
        <sz val="7"/>
        <rFont val="Arial"/>
        <family val="2"/>
      </rPr>
      <t xml:space="preserve">                                                                                             Model:</t>
    </r>
    <r>
      <rPr>
        <sz val="7"/>
        <rFont val="Arial"/>
        <family val="2"/>
      </rPr>
      <t xml:space="preserve"> Transition Couplings</t>
    </r>
  </si>
  <si>
    <r>
      <t xml:space="preserve">Brand: </t>
    </r>
    <r>
      <rPr>
        <sz val="7"/>
        <rFont val="Arial"/>
        <family val="2"/>
      </rPr>
      <t xml:space="preserve">Krausz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Hymax        </t>
    </r>
    <r>
      <rPr>
        <b/>
        <sz val="7"/>
        <rFont val="Arial"/>
        <family val="2"/>
      </rPr>
      <t xml:space="preserve">                                                                                       Model:</t>
    </r>
    <r>
      <rPr>
        <sz val="7"/>
        <rFont val="Arial"/>
        <family val="2"/>
      </rPr>
      <t xml:space="preserve"> Wide Range Couplings</t>
    </r>
  </si>
  <si>
    <r>
      <t xml:space="preserve">Brand: </t>
    </r>
    <r>
      <rPr>
        <sz val="7"/>
        <rFont val="Arial"/>
        <family val="2"/>
      </rPr>
      <t xml:space="preserve">Star           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Foster Adapter                                                                                    </t>
    </r>
    <r>
      <rPr>
        <b/>
        <sz val="7"/>
        <rFont val="Arial"/>
        <family val="2"/>
      </rPr>
      <t xml:space="preserve">   Model:</t>
    </r>
    <r>
      <rPr>
        <sz val="7"/>
        <rFont val="Arial"/>
        <family val="2"/>
      </rPr>
      <t xml:space="preserve"> Seies 100</t>
    </r>
  </si>
  <si>
    <r>
      <t xml:space="preserve">Brand: </t>
    </r>
    <r>
      <rPr>
        <sz val="7"/>
        <rFont val="Arial"/>
        <family val="2"/>
      </rPr>
      <t xml:space="preserve">Sigma/Star/Tyler/SIP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C153 DI                                                                                             </t>
    </r>
    <r>
      <rPr>
        <b/>
        <sz val="7"/>
        <rFont val="Arial"/>
        <family val="2"/>
      </rPr>
      <t xml:space="preserve">           Model:</t>
    </r>
    <r>
      <rPr>
        <sz val="7"/>
        <rFont val="Arial"/>
        <family val="2"/>
      </rPr>
      <t xml:space="preserve"> MJ Cap/Plug</t>
    </r>
  </si>
  <si>
    <r>
      <t xml:space="preserve">Brand: </t>
    </r>
    <r>
      <rPr>
        <sz val="7"/>
        <rFont val="Arial"/>
        <family val="2"/>
      </rPr>
      <t xml:space="preserve">Sigma/Star/Tyler/SIP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C110 DI        </t>
    </r>
    <r>
      <rPr>
        <b/>
        <sz val="7"/>
        <rFont val="Arial"/>
        <family val="2"/>
      </rPr>
      <t xml:space="preserve">                                                                            Model:</t>
    </r>
    <r>
      <rPr>
        <sz val="7"/>
        <rFont val="Arial"/>
        <family val="2"/>
      </rPr>
      <t xml:space="preserve"> Companion/Blind Flange</t>
    </r>
  </si>
  <si>
    <r>
      <t xml:space="preserve">Brand: </t>
    </r>
    <r>
      <rPr>
        <sz val="7"/>
        <rFont val="Arial"/>
        <family val="2"/>
      </rPr>
      <t xml:space="preserve">Sigma/Star/Tyler/SIP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C153 DI                                                                                                     </t>
    </r>
    <r>
      <rPr>
        <b/>
        <sz val="7"/>
        <rFont val="Arial"/>
        <family val="2"/>
      </rPr>
      <t xml:space="preserve"> Model:</t>
    </r>
    <r>
      <rPr>
        <sz val="7"/>
        <rFont val="Arial"/>
        <family val="2"/>
      </rPr>
      <t xml:space="preserve"> MJ x FJ Adapter</t>
    </r>
  </si>
  <si>
    <r>
      <t xml:space="preserve">Brand: </t>
    </r>
    <r>
      <rPr>
        <sz val="7"/>
        <rFont val="Arial"/>
        <family val="2"/>
      </rPr>
      <t xml:space="preserve">Sigma/Star/Tyler/SIP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C110/C153 DI                                                                                      </t>
    </r>
    <r>
      <rPr>
        <b/>
        <sz val="7"/>
        <rFont val="Arial"/>
        <family val="2"/>
      </rPr>
      <t xml:space="preserve"> Model:</t>
    </r>
    <r>
      <rPr>
        <sz val="7"/>
        <rFont val="Arial"/>
        <family val="2"/>
      </rPr>
      <t xml:space="preserve"> Bends</t>
    </r>
  </si>
  <si>
    <r>
      <t xml:space="preserve">Brand: </t>
    </r>
    <r>
      <rPr>
        <sz val="7"/>
        <rFont val="Arial"/>
        <family val="2"/>
      </rPr>
      <t xml:space="preserve">Sigma/Star/Tyler/SIP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C110/C153 DI                                                                                   </t>
    </r>
    <r>
      <rPr>
        <b/>
        <sz val="7"/>
        <rFont val="Arial"/>
        <family val="2"/>
      </rPr>
      <t xml:space="preserve"> Model:</t>
    </r>
    <r>
      <rPr>
        <sz val="7"/>
        <rFont val="Arial"/>
        <family val="2"/>
      </rPr>
      <t xml:space="preserve"> Tee</t>
    </r>
  </si>
  <si>
    <r>
      <t xml:space="preserve">Brand: </t>
    </r>
    <r>
      <rPr>
        <sz val="7"/>
        <rFont val="Arial"/>
        <family val="2"/>
      </rPr>
      <t xml:space="preserve">Romac     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Tapping Sleeves                                                                  </t>
    </r>
    <r>
      <rPr>
        <b/>
        <sz val="7"/>
        <rFont val="Arial"/>
        <family val="2"/>
      </rPr>
      <t xml:space="preserve"> Model:</t>
    </r>
    <r>
      <rPr>
        <sz val="7"/>
        <rFont val="Arial"/>
        <family val="2"/>
      </rPr>
      <t xml:space="preserve"> FTS420/SST</t>
    </r>
  </si>
  <si>
    <r>
      <t xml:space="preserve">Brand: </t>
    </r>
    <r>
      <rPr>
        <sz val="7"/>
        <rFont val="Arial"/>
        <family val="2"/>
      </rPr>
      <t xml:space="preserve">M&amp;H       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C504 BFV                                                                                        </t>
    </r>
    <r>
      <rPr>
        <b/>
        <sz val="7"/>
        <rFont val="Arial"/>
        <family val="2"/>
      </rPr>
      <t xml:space="preserve"> Model:</t>
    </r>
    <r>
      <rPr>
        <sz val="7"/>
        <rFont val="Arial"/>
        <family val="2"/>
      </rPr>
      <t xml:space="preserve"> 4500</t>
    </r>
  </si>
  <si>
    <r>
      <t xml:space="preserve">Brand: </t>
    </r>
    <r>
      <rPr>
        <sz val="7"/>
        <rFont val="Arial"/>
        <family val="2"/>
      </rPr>
      <t xml:space="preserve">M&amp;H               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C515 RSGU                                                                                      </t>
    </r>
    <r>
      <rPr>
        <b/>
        <sz val="7"/>
        <rFont val="Arial"/>
        <family val="2"/>
      </rPr>
      <t xml:space="preserve"> Model:</t>
    </r>
    <r>
      <rPr>
        <sz val="7"/>
        <rFont val="Arial"/>
        <family val="2"/>
      </rPr>
      <t xml:space="preserve"> 7561</t>
    </r>
  </si>
  <si>
    <r>
      <t xml:space="preserve">Brand: </t>
    </r>
    <r>
      <rPr>
        <sz val="7"/>
        <rFont val="Arial"/>
        <family val="2"/>
      </rPr>
      <t xml:space="preserve">M&amp;H       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C515 RSGU           </t>
    </r>
    <r>
      <rPr>
        <b/>
        <sz val="7"/>
        <rFont val="Arial"/>
        <family val="2"/>
      </rPr>
      <t xml:space="preserve">                                                                   Model:</t>
    </r>
    <r>
      <rPr>
        <sz val="7"/>
        <rFont val="Arial"/>
        <family val="2"/>
      </rPr>
      <t xml:space="preserve"> 7572</t>
    </r>
  </si>
  <si>
    <r>
      <t xml:space="preserve">Brand: </t>
    </r>
    <r>
      <rPr>
        <sz val="7"/>
        <rFont val="Arial"/>
        <family val="2"/>
      </rPr>
      <t xml:space="preserve">M&amp;H              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C515 RSGU                                                                                                    </t>
    </r>
    <r>
      <rPr>
        <b/>
        <sz val="7"/>
        <rFont val="Arial"/>
        <family val="2"/>
      </rPr>
      <t xml:space="preserve"> Model:</t>
    </r>
    <r>
      <rPr>
        <sz val="7"/>
        <rFont val="Arial"/>
        <family val="2"/>
      </rPr>
      <t xml:space="preserve"> 7571</t>
    </r>
  </si>
  <si>
    <r>
      <t xml:space="preserve">Brand: </t>
    </r>
    <r>
      <rPr>
        <sz val="7"/>
        <rFont val="Arial"/>
        <family val="2"/>
      </rPr>
      <t xml:space="preserve">M&amp;H </t>
    </r>
    <r>
      <rPr>
        <b/>
        <sz val="7"/>
        <rFont val="Arial"/>
        <family val="2"/>
      </rPr>
      <t xml:space="preserve">                                                                                                       Make: </t>
    </r>
    <r>
      <rPr>
        <sz val="7"/>
        <rFont val="Arial"/>
        <family val="2"/>
      </rPr>
      <t xml:space="preserve">C509 RSGU                                                                                          </t>
    </r>
    <r>
      <rPr>
        <b/>
        <sz val="7"/>
        <rFont val="Arial"/>
        <family val="2"/>
      </rPr>
      <t>Model:</t>
    </r>
    <r>
      <rPr>
        <sz val="7"/>
        <rFont val="Arial"/>
        <family val="2"/>
      </rPr>
      <t xml:space="preserve"> 4067</t>
    </r>
  </si>
  <si>
    <r>
      <t xml:space="preserve">Bid Tabulation </t>
    </r>
    <r>
      <rPr>
        <b/>
        <sz val="12"/>
        <color rgb="FF0070C0"/>
        <rFont val="Arial"/>
        <family val="2"/>
      </rPr>
      <t xml:space="preserve">REVISED 2/19/2021, </t>
    </r>
    <r>
      <rPr>
        <b/>
        <sz val="12"/>
        <color rgb="FFFF0000"/>
        <rFont val="Arial"/>
        <family val="2"/>
      </rPr>
      <t>REVISED 6/1/2022</t>
    </r>
  </si>
  <si>
    <t>Revised 2/19/2011</t>
  </si>
  <si>
    <t>REVISED 6/1/2022</t>
  </si>
  <si>
    <t>13b</t>
  </si>
  <si>
    <t>13c</t>
  </si>
  <si>
    <r>
      <t xml:space="preserve">24" MJ x FL Butterfly Valve, M&amp;H #4500-13, CL150B AWWA C504, Less MJ Accessories, Fusion Bonded Epoxy Coated In and Out.                                                                                            </t>
    </r>
    <r>
      <rPr>
        <i/>
        <sz val="10"/>
        <color rgb="FFFF0000"/>
        <rFont val="Calibri"/>
        <family val="2"/>
        <scheme val="minor"/>
      </rPr>
      <t>*May not be 100% Domestic</t>
    </r>
  </si>
  <si>
    <t>143a</t>
  </si>
  <si>
    <r>
      <t xml:space="preserve">24" MJ Sleeve Long Pattern DI, AWWA C153, Less Accessories.     </t>
    </r>
    <r>
      <rPr>
        <i/>
        <sz val="10"/>
        <color rgb="FFFF0000"/>
        <rFont val="Calibri"/>
        <family val="2"/>
      </rPr>
      <t>*377 LBS</t>
    </r>
  </si>
  <si>
    <t>155a</t>
  </si>
  <si>
    <t>24" Wedge Action MJ Kit for DI Pipe with Bolts, Wedge Action Gland &amp; Gasket.</t>
  </si>
  <si>
    <t>SCHEDULE 22                                                                                                                                          PAVING RISERS - CAST IRON</t>
  </si>
  <si>
    <t>SCHEDULE 23                                                                                                                            MISCELLANEOUS</t>
  </si>
  <si>
    <t>SCHEDULE 19                                                                                                                              ACCESSORY PACKS, MJ Each JOINT RESTRAINERS</t>
  </si>
  <si>
    <t>SCHEDULE 18                                                                                                                                            SLEEVES</t>
  </si>
  <si>
    <t>SCHEDULE 16                                                                                                                                                 REPAIR CLAMPS</t>
  </si>
  <si>
    <t>SCHEDULE 15                                                                                                                                        MACTOS and ALPHAS</t>
  </si>
  <si>
    <t>SCHEDULE 14                                                                                                                                                COUPLINGS</t>
  </si>
  <si>
    <t>SCHEDULE 8                                                                                                                                                                             BENDS</t>
  </si>
  <si>
    <t>SCHEDULE 4                                                                                                                                                                   FLANGED x FLANGED DUCTILE IRON VALVES</t>
  </si>
  <si>
    <t>SCHEDULE 3                                                                                                                                                                           FLANGED X MJ GATE VALVES</t>
  </si>
  <si>
    <t>129a</t>
  </si>
  <si>
    <t>30" x 24" FL Eccentric Reducer DI, AWWA C110, FBE</t>
  </si>
  <si>
    <t>37a</t>
  </si>
  <si>
    <t>24" FL Tee DI, AWWA C110, FBE</t>
  </si>
  <si>
    <t>24" x 14" CL53 DI Spool, FL x PE, CEM/PRIME</t>
  </si>
  <si>
    <t>71b</t>
  </si>
  <si>
    <t>Romac FC400-30.00-30 - 30" Styles FC400 Steel Flanged Coupling Adapter, Class "D" Flange, 304SS Bolts and Nuts, Fusion-Bonded Epoxy Coat</t>
  </si>
  <si>
    <t>30" X 150# 304SS Bolt Kit 1-1/4" x 6-1/2"</t>
  </si>
  <si>
    <t>144c</t>
  </si>
  <si>
    <t>30" x 150# FF 1/8" Non Esbestos Gasket</t>
  </si>
  <si>
    <t>Trumbull Stem Extension, 1" x 33", 304SS Solid Rod (includes top nut &amp; bottom coupling)</t>
  </si>
  <si>
    <t>Trumbull Adjustable Stem Guide 304SS 2"-26" - #367-5960</t>
  </si>
  <si>
    <t>City Manager</t>
  </si>
  <si>
    <t>Trumbull 1" Brass Bushing (for use with #367-5960)</t>
  </si>
  <si>
    <r>
      <t xml:space="preserve">24" Flange Butterfly Valve M&amp;H Fig 4500-02, CL150, AWWA C504, w/2" nut, fusion bonded epoxy coated in-and-out </t>
    </r>
    <r>
      <rPr>
        <i/>
        <sz val="10"/>
        <color rgb="FF0070C0"/>
        <rFont val="Calibri"/>
        <family val="2"/>
        <scheme val="minor"/>
      </rPr>
      <t>*May not be 100% Domestic</t>
    </r>
  </si>
  <si>
    <r>
      <t xml:space="preserve">24" MJ Butterfly Valve, M&amp;H 4500-01, CL150B, AWWA C504, Less MJ Accessories, Fusion Bonded Coated In and Out.                                                                                                                   </t>
    </r>
    <r>
      <rPr>
        <i/>
        <sz val="10"/>
        <color rgb="FFFF0000"/>
        <rFont val="Calibri"/>
        <family val="2"/>
        <scheme val="minor"/>
      </rPr>
      <t>*May not be 100% Domestic  *1165 LBS</t>
    </r>
  </si>
  <si>
    <r>
      <t xml:space="preserve">SCHEDULE 5                                                                                                                                                                      </t>
    </r>
    <r>
      <rPr>
        <b/>
        <strike/>
        <sz val="10"/>
        <color rgb="FFFF0000"/>
        <rFont val="Arial"/>
        <family val="2"/>
      </rPr>
      <t>MJ x MJ</t>
    </r>
    <r>
      <rPr>
        <b/>
        <sz val="10"/>
        <rFont val="Arial"/>
        <family val="2"/>
      </rPr>
      <t xml:space="preserve"> BUTTERFLY VALVE</t>
    </r>
  </si>
  <si>
    <t>Trumbull #367-1458 12" Mud Valve 316SS NRS</t>
  </si>
  <si>
    <t>SCHEDULE 1                                                                                                                                                                                                 FIP X FIP GATE VALVES</t>
  </si>
  <si>
    <r>
      <t xml:space="preserve">Brand: </t>
    </r>
    <r>
      <rPr>
        <sz val="7"/>
        <rFont val="Arial"/>
        <family val="2"/>
      </rPr>
      <t xml:space="preserve">Ford/US Pipe            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Uni-Flange/Restraint Gasket     </t>
    </r>
    <r>
      <rPr>
        <b/>
        <sz val="7"/>
        <rFont val="Arial"/>
        <family val="2"/>
      </rPr>
      <t xml:space="preserve">                                                    Model:</t>
    </r>
    <r>
      <rPr>
        <sz val="7"/>
        <rFont val="Arial"/>
        <family val="2"/>
      </rPr>
      <t xml:space="preserve"> UFA200/Field Lock Gasket</t>
    </r>
  </si>
  <si>
    <t>13d</t>
  </si>
  <si>
    <r>
      <t xml:space="preserve">24" Flanged Butterfly Valve, M&amp;H #4500-02, CL150 AWWA C504, with 2" Nut, Fusion Bonded Epoxy Coated In and Out                                                                                            </t>
    </r>
    <r>
      <rPr>
        <i/>
        <sz val="10"/>
        <color rgb="FFFF0000"/>
        <rFont val="Calibri"/>
        <family val="2"/>
        <scheme val="minor"/>
      </rPr>
      <t>*May not be 100% Domestic  *1165 LB</t>
    </r>
  </si>
  <si>
    <t>71c</t>
  </si>
  <si>
    <t>24" MJ x FL Adapter DI, AWWA C153, FBE</t>
  </si>
  <si>
    <r>
      <t xml:space="preserve">Brand: </t>
    </r>
    <r>
      <rPr>
        <sz val="7"/>
        <rFont val="Arial"/>
        <family val="2"/>
      </rPr>
      <t xml:space="preserve">Romac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Make: </t>
    </r>
    <r>
      <rPr>
        <sz val="7"/>
        <rFont val="Arial"/>
        <family val="2"/>
      </rPr>
      <t xml:space="preserve">Repair Clamp        </t>
    </r>
    <r>
      <rPr>
        <b/>
        <sz val="7"/>
        <rFont val="Arial"/>
        <family val="2"/>
      </rPr>
      <t xml:space="preserve">                                                                          Model:</t>
    </r>
    <r>
      <rPr>
        <sz val="7"/>
        <rFont val="Arial"/>
        <family val="2"/>
      </rPr>
      <t xml:space="preserve"> SSI</t>
    </r>
  </si>
  <si>
    <t>121a</t>
  </si>
  <si>
    <t xml:space="preserve">7498 10478 </t>
  </si>
  <si>
    <t>Romac SSI, O.D. x specified length in the following size: 12" (13.6-14.00) x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</si>
</sst>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#,##0.00000"/>
    <numFmt numFmtId="166" formatCode="#,##0.0"/>
  </numFmts>
  <fonts count="49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0"/>
      <name val="MS Sans Serif"/>
    </font>
    <font>
      <b/>
      <sz val="9"/>
      <color rgb="FF0070C0"/>
      <name val="Arial Narrow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u/>
      <sz val="1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i/>
      <strike/>
      <sz val="10"/>
      <name val="Arial"/>
      <family val="2"/>
    </font>
    <font>
      <i/>
      <sz val="10"/>
      <color rgb="FF0070C0"/>
      <name val="Calibri"/>
      <family val="2"/>
      <scheme val="minor"/>
    </font>
    <font>
      <b/>
      <sz val="12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vertAlign val="superscript"/>
      <sz val="10"/>
      <name val="Calibri"/>
      <family val="2"/>
    </font>
    <font>
      <strike/>
      <sz val="10"/>
      <name val="Calibri"/>
      <family val="2"/>
    </font>
    <font>
      <i/>
      <strike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trike/>
      <sz val="10"/>
      <color rgb="FF0070C0"/>
      <name val="Calibri"/>
      <family val="2"/>
      <scheme val="minor"/>
    </font>
    <font>
      <strike/>
      <sz val="10"/>
      <color rgb="FF0070C0"/>
      <name val="Calibri"/>
      <family val="2"/>
      <scheme val="minor"/>
    </font>
    <font>
      <i/>
      <strike/>
      <sz val="10"/>
      <color rgb="FF0070C0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0"/>
      <color rgb="FF0070C0"/>
      <name val="Arial"/>
      <family val="2"/>
    </font>
    <font>
      <i/>
      <strike/>
      <sz val="10"/>
      <color rgb="FF0070C0"/>
      <name val="Arial"/>
      <family val="2"/>
    </font>
    <font>
      <strike/>
      <sz val="10"/>
      <name val="Arial"/>
      <family val="2"/>
    </font>
    <font>
      <b/>
      <i/>
      <strike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FF0000"/>
      <name val="Calibri"/>
      <family val="2"/>
    </font>
    <font>
      <strike/>
      <sz val="10"/>
      <color rgb="FFFF0000"/>
      <name val="Arial"/>
      <family val="2"/>
    </font>
    <font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strike/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8"/>
      <name val="Arial"/>
      <family val="2"/>
    </font>
    <font>
      <b/>
      <strike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rgb="FFFFFFCC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vertical="top" wrapText="1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1" fillId="0" borderId="0" xfId="0" applyFont="1" applyBorder="1"/>
    <xf numFmtId="4" fontId="1" fillId="0" borderId="18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24" xfId="0" applyFont="1" applyBorder="1"/>
    <xf numFmtId="0" fontId="2" fillId="0" borderId="0" xfId="0" applyFont="1" applyBorder="1" applyAlignment="1"/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3" fontId="9" fillId="0" borderId="38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62" xfId="0" applyFont="1" applyBorder="1" applyAlignment="1">
      <alignment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3" fontId="9" fillId="0" borderId="46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vertical="center" wrapText="1"/>
    </xf>
    <xf numFmtId="0" fontId="2" fillId="0" borderId="7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3" fontId="19" fillId="0" borderId="55" xfId="0" applyNumberFormat="1" applyFont="1" applyBorder="1" applyAlignment="1">
      <alignment horizontal="center" vertical="center"/>
    </xf>
    <xf numFmtId="3" fontId="19" fillId="0" borderId="52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3" fontId="19" fillId="0" borderId="53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2" xfId="0" applyFont="1" applyBorder="1" applyAlignment="1">
      <alignment vertical="center" wrapText="1"/>
    </xf>
    <xf numFmtId="0" fontId="2" fillId="0" borderId="7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7" xfId="0" applyFont="1" applyBorder="1" applyAlignment="1">
      <alignment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7" xfId="0" applyNumberFormat="1" applyFont="1" applyFill="1" applyBorder="1" applyAlignment="1">
      <alignment horizontal="center" vertical="center"/>
    </xf>
    <xf numFmtId="4" fontId="29" fillId="4" borderId="55" xfId="0" applyNumberFormat="1" applyFont="1" applyFill="1" applyBorder="1" applyAlignment="1">
      <alignment horizontal="right" vertical="center"/>
    </xf>
    <xf numFmtId="4" fontId="29" fillId="4" borderId="38" xfId="0" applyNumberFormat="1" applyFont="1" applyFill="1" applyBorder="1" applyAlignment="1">
      <alignment horizontal="right" vertical="center"/>
    </xf>
    <xf numFmtId="4" fontId="29" fillId="4" borderId="43" xfId="0" applyNumberFormat="1" applyFont="1" applyFill="1" applyBorder="1" applyAlignment="1">
      <alignment horizontal="right" vertical="center"/>
    </xf>
    <xf numFmtId="4" fontId="29" fillId="4" borderId="53" xfId="0" applyNumberFormat="1" applyFont="1" applyFill="1" applyBorder="1" applyAlignment="1">
      <alignment horizontal="right" vertical="center"/>
    </xf>
    <xf numFmtId="4" fontId="29" fillId="4" borderId="56" xfId="0" applyNumberFormat="1" applyFont="1" applyFill="1" applyBorder="1" applyAlignment="1">
      <alignment horizontal="right"/>
    </xf>
    <xf numFmtId="4" fontId="29" fillId="4" borderId="43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right" vertical="center"/>
    </xf>
    <xf numFmtId="4" fontId="29" fillId="4" borderId="56" xfId="0" applyNumberFormat="1" applyFont="1" applyFill="1" applyBorder="1" applyAlignment="1">
      <alignment horizontal="right" vertical="center"/>
    </xf>
    <xf numFmtId="4" fontId="29" fillId="4" borderId="58" xfId="0" applyNumberFormat="1" applyFont="1" applyFill="1" applyBorder="1" applyAlignment="1">
      <alignment horizontal="right" vertical="center"/>
    </xf>
    <xf numFmtId="4" fontId="29" fillId="4" borderId="62" xfId="0" applyNumberFormat="1" applyFont="1" applyFill="1" applyBorder="1" applyAlignment="1">
      <alignment horizontal="right" vertical="center"/>
    </xf>
    <xf numFmtId="4" fontId="29" fillId="4" borderId="30" xfId="0" applyNumberFormat="1" applyFont="1" applyFill="1" applyBorder="1" applyAlignment="1">
      <alignment horizontal="right" vertical="center"/>
    </xf>
    <xf numFmtId="4" fontId="29" fillId="4" borderId="42" xfId="0" applyNumberFormat="1" applyFont="1" applyFill="1" applyBorder="1" applyAlignment="1">
      <alignment horizontal="right" vertical="center"/>
    </xf>
    <xf numFmtId="4" fontId="29" fillId="4" borderId="45" xfId="0" applyNumberFormat="1" applyFont="1" applyFill="1" applyBorder="1" applyAlignment="1">
      <alignment horizontal="right" vertical="center"/>
    </xf>
    <xf numFmtId="4" fontId="42" fillId="5" borderId="75" xfId="0" applyNumberFormat="1" applyFont="1" applyFill="1" applyBorder="1" applyAlignment="1">
      <alignment horizontal="center" vertical="center"/>
    </xf>
    <xf numFmtId="4" fontId="42" fillId="5" borderId="31" xfId="0" applyNumberFormat="1" applyFont="1" applyFill="1" applyBorder="1" applyAlignment="1">
      <alignment horizontal="center" vertical="center"/>
    </xf>
    <xf numFmtId="4" fontId="42" fillId="5" borderId="30" xfId="0" applyNumberFormat="1" applyFont="1" applyFill="1" applyBorder="1" applyAlignment="1">
      <alignment horizontal="center" vertical="center"/>
    </xf>
    <xf numFmtId="4" fontId="42" fillId="5" borderId="34" xfId="0" applyNumberFormat="1" applyFont="1" applyFill="1" applyBorder="1" applyAlignment="1">
      <alignment horizontal="center" vertical="center"/>
    </xf>
    <xf numFmtId="4" fontId="42" fillId="5" borderId="33" xfId="0" applyNumberFormat="1" applyFont="1" applyFill="1" applyBorder="1" applyAlignment="1">
      <alignment horizontal="center" vertical="center"/>
    </xf>
    <xf numFmtId="4" fontId="42" fillId="5" borderId="54" xfId="0" applyNumberFormat="1" applyFont="1" applyFill="1" applyBorder="1" applyAlignment="1">
      <alignment horizontal="center" vertical="center"/>
    </xf>
    <xf numFmtId="4" fontId="29" fillId="4" borderId="31" xfId="0" applyNumberFormat="1" applyFont="1" applyFill="1" applyBorder="1" applyAlignment="1">
      <alignment horizontal="right" vertical="center"/>
    </xf>
    <xf numFmtId="4" fontId="42" fillId="5" borderId="60" xfId="0" applyNumberFormat="1" applyFont="1" applyFill="1" applyBorder="1" applyAlignment="1">
      <alignment horizontal="center" vertical="center"/>
    </xf>
    <xf numFmtId="0" fontId="29" fillId="0" borderId="0" xfId="0" applyFont="1"/>
    <xf numFmtId="0" fontId="19" fillId="0" borderId="53" xfId="0" applyFont="1" applyBorder="1" applyAlignment="1">
      <alignment horizontal="left" vertical="center" wrapText="1"/>
    </xf>
    <xf numFmtId="4" fontId="42" fillId="5" borderId="44" xfId="0" applyNumberFormat="1" applyFont="1" applyFill="1" applyBorder="1" applyAlignment="1">
      <alignment horizontal="center" vertical="center"/>
    </xf>
    <xf numFmtId="4" fontId="42" fillId="5" borderId="35" xfId="0" applyNumberFormat="1" applyFont="1" applyFill="1" applyBorder="1" applyAlignment="1">
      <alignment horizontal="center" vertical="center"/>
    </xf>
    <xf numFmtId="4" fontId="42" fillId="5" borderId="36" xfId="0" applyNumberFormat="1" applyFont="1" applyFill="1" applyBorder="1" applyAlignment="1">
      <alignment horizontal="center" vertical="center"/>
    </xf>
    <xf numFmtId="4" fontId="42" fillId="5" borderId="43" xfId="0" applyNumberFormat="1" applyFont="1" applyFill="1" applyBorder="1" applyAlignment="1">
      <alignment horizontal="center" vertical="center"/>
    </xf>
    <xf numFmtId="4" fontId="42" fillId="5" borderId="54" xfId="0" applyNumberFormat="1" applyFont="1" applyFill="1" applyBorder="1" applyAlignment="1">
      <alignment horizontal="center" vertical="center"/>
    </xf>
    <xf numFmtId="4" fontId="42" fillId="5" borderId="34" xfId="0" applyNumberFormat="1" applyFont="1" applyFill="1" applyBorder="1" applyAlignment="1">
      <alignment horizontal="center" vertical="center"/>
    </xf>
    <xf numFmtId="4" fontId="42" fillId="5" borderId="33" xfId="0" applyNumberFormat="1" applyFont="1" applyFill="1" applyBorder="1" applyAlignment="1">
      <alignment horizontal="center" vertical="center"/>
    </xf>
    <xf numFmtId="4" fontId="42" fillId="5" borderId="5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3" fontId="9" fillId="0" borderId="47" xfId="0" applyNumberFormat="1" applyFont="1" applyBorder="1" applyAlignment="1">
      <alignment horizontal="center" vertical="center"/>
    </xf>
    <xf numFmtId="4" fontId="29" fillId="4" borderId="57" xfId="0" applyNumberFormat="1" applyFont="1" applyFill="1" applyBorder="1" applyAlignment="1">
      <alignment horizontal="right" vertical="center"/>
    </xf>
    <xf numFmtId="4" fontId="29" fillId="4" borderId="60" xfId="0" applyNumberFormat="1" applyFont="1" applyFill="1" applyBorder="1" applyAlignment="1">
      <alignment horizontal="right" vertical="center"/>
    </xf>
    <xf numFmtId="4" fontId="42" fillId="5" borderId="36" xfId="0" applyNumberFormat="1" applyFont="1" applyFill="1" applyBorder="1" applyAlignment="1">
      <alignment horizontal="center" vertical="center" wrapText="1"/>
    </xf>
    <xf numFmtId="4" fontId="42" fillId="5" borderId="43" xfId="0" applyNumberFormat="1" applyFont="1" applyFill="1" applyBorder="1" applyAlignment="1">
      <alignment horizontal="center" vertical="center" wrapText="1"/>
    </xf>
    <xf numFmtId="4" fontId="42" fillId="5" borderId="44" xfId="0" applyNumberFormat="1" applyFont="1" applyFill="1" applyBorder="1" applyAlignment="1">
      <alignment horizontal="center" vertical="center" wrapText="1"/>
    </xf>
    <xf numFmtId="4" fontId="42" fillId="5" borderId="35" xfId="0" applyNumberFormat="1" applyFont="1" applyFill="1" applyBorder="1" applyAlignment="1">
      <alignment horizontal="center" vertical="center" wrapText="1"/>
    </xf>
    <xf numFmtId="4" fontId="29" fillId="4" borderId="34" xfId="0" applyNumberFormat="1" applyFont="1" applyFill="1" applyBorder="1" applyAlignment="1">
      <alignment horizontal="right" vertical="center"/>
    </xf>
    <xf numFmtId="4" fontId="45" fillId="5" borderId="33" xfId="0" applyNumberFormat="1" applyFont="1" applyFill="1" applyBorder="1" applyAlignment="1">
      <alignment horizontal="center" vertical="center"/>
    </xf>
    <xf numFmtId="4" fontId="45" fillId="5" borderId="30" xfId="0" applyNumberFormat="1" applyFont="1" applyFill="1" applyBorder="1" applyAlignment="1">
      <alignment horizontal="center" vertical="center"/>
    </xf>
    <xf numFmtId="4" fontId="45" fillId="5" borderId="34" xfId="0" applyNumberFormat="1" applyFont="1" applyFill="1" applyBorder="1" applyAlignment="1">
      <alignment horizontal="center" vertical="center"/>
    </xf>
    <xf numFmtId="4" fontId="29" fillId="4" borderId="33" xfId="0" applyNumberFormat="1" applyFont="1" applyFill="1" applyBorder="1" applyAlignment="1">
      <alignment horizontal="right" vertical="center"/>
    </xf>
    <xf numFmtId="4" fontId="45" fillId="5" borderId="53" xfId="0" applyNumberFormat="1" applyFont="1" applyFill="1" applyBorder="1" applyAlignment="1">
      <alignment horizontal="center" vertical="center"/>
    </xf>
    <xf numFmtId="4" fontId="45" fillId="5" borderId="54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47" fillId="0" borderId="0" xfId="0" applyFont="1" applyBorder="1" applyAlignment="1"/>
    <xf numFmtId="4" fontId="1" fillId="0" borderId="0" xfId="0" applyNumberFormat="1" applyFont="1" applyAlignment="1">
      <alignment vertical="top" wrapText="1"/>
    </xf>
    <xf numFmtId="0" fontId="19" fillId="0" borderId="38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" fontId="38" fillId="5" borderId="36" xfId="0" applyNumberFormat="1" applyFont="1" applyFill="1" applyBorder="1" applyAlignment="1">
      <alignment horizontal="center" vertical="center"/>
    </xf>
    <xf numFmtId="4" fontId="38" fillId="5" borderId="43" xfId="0" applyNumberFormat="1" applyFont="1" applyFill="1" applyBorder="1" applyAlignment="1">
      <alignment horizontal="center" vertical="center"/>
    </xf>
    <xf numFmtId="4" fontId="38" fillId="5" borderId="44" xfId="0" applyNumberFormat="1" applyFont="1" applyFill="1" applyBorder="1" applyAlignment="1">
      <alignment horizontal="center" vertical="center"/>
    </xf>
    <xf numFmtId="4" fontId="38" fillId="5" borderId="35" xfId="0" applyNumberFormat="1" applyFont="1" applyFill="1" applyBorder="1" applyAlignment="1">
      <alignment horizontal="center" vertical="center"/>
    </xf>
    <xf numFmtId="4" fontId="42" fillId="5" borderId="53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vertical="center" wrapText="1"/>
    </xf>
    <xf numFmtId="3" fontId="31" fillId="0" borderId="52" xfId="0" applyNumberFormat="1" applyFont="1" applyFill="1" applyBorder="1" applyAlignment="1">
      <alignment horizontal="center" vertical="center"/>
    </xf>
    <xf numFmtId="3" fontId="31" fillId="0" borderId="34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3" fontId="31" fillId="0" borderId="47" xfId="0" applyNumberFormat="1" applyFont="1" applyFill="1" applyBorder="1" applyAlignment="1">
      <alignment horizontal="center" vertical="center"/>
    </xf>
    <xf numFmtId="3" fontId="31" fillId="0" borderId="35" xfId="0" applyNumberFormat="1" applyFont="1" applyFill="1" applyBorder="1" applyAlignment="1">
      <alignment horizontal="center" vertical="center"/>
    </xf>
    <xf numFmtId="3" fontId="31" fillId="0" borderId="53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vertical="center" wrapText="1"/>
    </xf>
    <xf numFmtId="3" fontId="31" fillId="0" borderId="60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vertical="center" wrapText="1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vertical="center" wrapText="1"/>
    </xf>
    <xf numFmtId="3" fontId="31" fillId="0" borderId="43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vertical="center" wrapText="1"/>
    </xf>
    <xf numFmtId="3" fontId="31" fillId="0" borderId="54" xfId="0" applyNumberFormat="1" applyFont="1" applyFill="1" applyBorder="1" applyAlignment="1">
      <alignment horizontal="center" vertical="center"/>
    </xf>
    <xf numFmtId="3" fontId="31" fillId="0" borderId="55" xfId="0" applyNumberFormat="1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left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center" wrapText="1"/>
    </xf>
    <xf numFmtId="4" fontId="35" fillId="5" borderId="33" xfId="0" applyNumberFormat="1" applyFont="1" applyFill="1" applyBorder="1" applyAlignment="1">
      <alignment horizontal="center" vertical="center"/>
    </xf>
    <xf numFmtId="4" fontId="35" fillId="5" borderId="53" xfId="0" applyNumberFormat="1" applyFont="1" applyFill="1" applyBorder="1" applyAlignment="1">
      <alignment horizontal="center" vertical="center"/>
    </xf>
    <xf numFmtId="4" fontId="36" fillId="5" borderId="30" xfId="0" applyNumberFormat="1" applyFont="1" applyFill="1" applyBorder="1" applyAlignment="1">
      <alignment horizontal="center" vertical="center"/>
    </xf>
    <xf numFmtId="4" fontId="36" fillId="5" borderId="34" xfId="0" applyNumberFormat="1" applyFont="1" applyFill="1" applyBorder="1" applyAlignment="1">
      <alignment horizontal="center" vertical="center"/>
    </xf>
    <xf numFmtId="4" fontId="36" fillId="5" borderId="33" xfId="0" applyNumberFormat="1" applyFont="1" applyFill="1" applyBorder="1" applyAlignment="1">
      <alignment horizontal="center" vertical="center"/>
    </xf>
    <xf numFmtId="4" fontId="36" fillId="5" borderId="53" xfId="0" applyNumberFormat="1" applyFont="1" applyFill="1" applyBorder="1" applyAlignment="1">
      <alignment horizontal="center" vertical="center"/>
    </xf>
    <xf numFmtId="4" fontId="36" fillId="5" borderId="54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" fontId="35" fillId="5" borderId="36" xfId="0" applyNumberFormat="1" applyFont="1" applyFill="1" applyBorder="1" applyAlignment="1">
      <alignment horizontal="center" vertical="center"/>
    </xf>
    <xf numFmtId="4" fontId="35" fillId="5" borderId="43" xfId="0" applyNumberFormat="1" applyFont="1" applyFill="1" applyBorder="1" applyAlignment="1">
      <alignment horizontal="center" vertical="center"/>
    </xf>
    <xf numFmtId="4" fontId="36" fillId="5" borderId="50" xfId="0" applyNumberFormat="1" applyFont="1" applyFill="1" applyBorder="1" applyAlignment="1">
      <alignment horizontal="center" vertical="center"/>
    </xf>
    <xf numFmtId="4" fontId="36" fillId="5" borderId="39" xfId="0" applyNumberFormat="1" applyFont="1" applyFill="1" applyBorder="1" applyAlignment="1">
      <alignment horizontal="center" vertical="center"/>
    </xf>
    <xf numFmtId="4" fontId="36" fillId="5" borderId="44" xfId="0" applyNumberFormat="1" applyFont="1" applyFill="1" applyBorder="1" applyAlignment="1">
      <alignment horizontal="center" vertical="center"/>
    </xf>
    <xf numFmtId="4" fontId="36" fillId="5" borderId="35" xfId="0" applyNumberFormat="1" applyFont="1" applyFill="1" applyBorder="1" applyAlignment="1">
      <alignment horizontal="center" vertical="center"/>
    </xf>
    <xf numFmtId="4" fontId="38" fillId="5" borderId="54" xfId="0" applyNumberFormat="1" applyFont="1" applyFill="1" applyBorder="1" applyAlignment="1">
      <alignment horizontal="center" vertical="center"/>
    </xf>
    <xf numFmtId="4" fontId="38" fillId="5" borderId="34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38" fillId="5" borderId="33" xfId="0" applyNumberFormat="1" applyFont="1" applyFill="1" applyBorder="1" applyAlignment="1">
      <alignment horizontal="center" vertical="center"/>
    </xf>
    <xf numFmtId="4" fontId="38" fillId="5" borderId="53" xfId="0" applyNumberFormat="1" applyFont="1" applyFill="1" applyBorder="1" applyAlignment="1">
      <alignment horizontal="center" vertical="center"/>
    </xf>
    <xf numFmtId="4" fontId="38" fillId="5" borderId="36" xfId="0" applyNumberFormat="1" applyFont="1" applyFill="1" applyBorder="1" applyAlignment="1">
      <alignment horizontal="center" vertical="center"/>
    </xf>
    <xf numFmtId="4" fontId="38" fillId="5" borderId="43" xfId="0" applyNumberFormat="1" applyFont="1" applyFill="1" applyBorder="1" applyAlignment="1">
      <alignment horizontal="center" vertical="center"/>
    </xf>
    <xf numFmtId="4" fontId="38" fillId="5" borderId="44" xfId="0" applyNumberFormat="1" applyFont="1" applyFill="1" applyBorder="1" applyAlignment="1">
      <alignment horizontal="center" vertical="center"/>
    </xf>
    <xf numFmtId="4" fontId="38" fillId="5" borderId="35" xfId="0" applyNumberFormat="1" applyFont="1" applyFill="1" applyBorder="1" applyAlignment="1">
      <alignment horizontal="center" vertical="center"/>
    </xf>
    <xf numFmtId="4" fontId="38" fillId="5" borderId="41" xfId="0" applyNumberFormat="1" applyFont="1" applyFill="1" applyBorder="1" applyAlignment="1">
      <alignment horizontal="center" vertical="center"/>
    </xf>
    <xf numFmtId="4" fontId="38" fillId="5" borderId="39" xfId="0" applyNumberFormat="1" applyFont="1" applyFill="1" applyBorder="1" applyAlignment="1">
      <alignment horizontal="center" vertical="center"/>
    </xf>
    <xf numFmtId="4" fontId="38" fillId="5" borderId="65" xfId="0" applyNumberFormat="1" applyFont="1" applyFill="1" applyBorder="1" applyAlignment="1">
      <alignment horizontal="center" vertical="center"/>
    </xf>
    <xf numFmtId="4" fontId="38" fillId="5" borderId="37" xfId="0" applyNumberFormat="1" applyFont="1" applyFill="1" applyBorder="1" applyAlignment="1">
      <alignment horizontal="center" vertical="center"/>
    </xf>
    <xf numFmtId="4" fontId="38" fillId="5" borderId="10" xfId="0" applyNumberFormat="1" applyFont="1" applyFill="1" applyBorder="1" applyAlignment="1">
      <alignment horizontal="center" vertical="center"/>
    </xf>
    <xf numFmtId="4" fontId="38" fillId="5" borderId="59" xfId="0" applyNumberFormat="1" applyFont="1" applyFill="1" applyBorder="1" applyAlignment="1">
      <alignment horizontal="center" vertical="center"/>
    </xf>
    <xf numFmtId="4" fontId="38" fillId="5" borderId="61" xfId="0" applyNumberFormat="1" applyFont="1" applyFill="1" applyBorder="1" applyAlignment="1">
      <alignment horizontal="center" vertical="center"/>
    </xf>
    <xf numFmtId="4" fontId="38" fillId="5" borderId="11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4" fontId="15" fillId="5" borderId="13" xfId="0" applyNumberFormat="1" applyFont="1" applyFill="1" applyBorder="1" applyAlignment="1">
      <alignment horizontal="center" vertical="center"/>
    </xf>
    <xf numFmtId="0" fontId="13" fillId="0" borderId="76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60" xfId="0" applyFont="1" applyBorder="1" applyAlignment="1">
      <alignment horizontal="right" vertical="center"/>
    </xf>
    <xf numFmtId="4" fontId="39" fillId="5" borderId="1" xfId="0" applyNumberFormat="1" applyFont="1" applyFill="1" applyBorder="1" applyAlignment="1">
      <alignment horizontal="center" vertical="center"/>
    </xf>
    <xf numFmtId="4" fontId="39" fillId="5" borderId="2" xfId="0" applyNumberFormat="1" applyFont="1" applyFill="1" applyBorder="1" applyAlignment="1">
      <alignment horizontal="center" vertical="center"/>
    </xf>
    <xf numFmtId="4" fontId="39" fillId="5" borderId="13" xfId="0" applyNumberFormat="1" applyFont="1" applyFill="1" applyBorder="1" applyAlignment="1">
      <alignment horizontal="center" vertical="center"/>
    </xf>
    <xf numFmtId="4" fontId="38" fillId="5" borderId="27" xfId="0" applyNumberFormat="1" applyFont="1" applyFill="1" applyBorder="1" applyAlignment="1">
      <alignment horizontal="center" vertical="center"/>
    </xf>
    <xf numFmtId="4" fontId="38" fillId="5" borderId="62" xfId="0" applyNumberFormat="1" applyFont="1" applyFill="1" applyBorder="1" applyAlignment="1">
      <alignment horizontal="center" vertical="center"/>
    </xf>
    <xf numFmtId="4" fontId="38" fillId="5" borderId="40" xfId="0" applyNumberFormat="1" applyFont="1" applyFill="1" applyBorder="1" applyAlignment="1">
      <alignment horizontal="center" vertical="center"/>
    </xf>
    <xf numFmtId="4" fontId="38" fillId="5" borderId="3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42" fillId="5" borderId="36" xfId="0" applyNumberFormat="1" applyFont="1" applyFill="1" applyBorder="1" applyAlignment="1">
      <alignment horizontal="center" vertical="center"/>
    </xf>
    <xf numFmtId="4" fontId="42" fillId="5" borderId="43" xfId="0" applyNumberFormat="1" applyFont="1" applyFill="1" applyBorder="1" applyAlignment="1">
      <alignment horizontal="center" vertical="center"/>
    </xf>
    <xf numFmtId="4" fontId="42" fillId="5" borderId="44" xfId="0" applyNumberFormat="1" applyFont="1" applyFill="1" applyBorder="1" applyAlignment="1">
      <alignment horizontal="center" vertical="center"/>
    </xf>
    <xf numFmtId="4" fontId="42" fillId="5" borderId="35" xfId="0" applyNumberFormat="1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 horizontal="left" vertical="top"/>
    </xf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4" borderId="40" xfId="0" applyNumberFormat="1" applyFont="1" applyFill="1" applyBorder="1" applyAlignment="1">
      <alignment horizontal="center" vertical="center" wrapText="1"/>
    </xf>
    <xf numFmtId="4" fontId="2" fillId="4" borderId="50" xfId="0" applyNumberFormat="1" applyFont="1" applyFill="1" applyBorder="1" applyAlignment="1">
      <alignment horizontal="center" vertical="center" wrapText="1"/>
    </xf>
    <xf numFmtId="4" fontId="2" fillId="4" borderId="39" xfId="0" applyNumberFormat="1" applyFont="1" applyFill="1" applyBorder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center" vertical="center" wrapText="1"/>
    </xf>
    <xf numFmtId="4" fontId="27" fillId="4" borderId="13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40" fillId="4" borderId="63" xfId="0" applyNumberFormat="1" applyFont="1" applyFill="1" applyBorder="1" applyAlignment="1">
      <alignment horizontal="center" vertical="center" wrapText="1"/>
    </xf>
    <xf numFmtId="4" fontId="2" fillId="4" borderId="74" xfId="0" applyNumberFormat="1" applyFont="1" applyFill="1" applyBorder="1" applyAlignment="1">
      <alignment horizontal="center" vertical="center" wrapText="1"/>
    </xf>
    <xf numFmtId="4" fontId="2" fillId="4" borderId="3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4" fontId="34" fillId="5" borderId="36" xfId="0" applyNumberFormat="1" applyFont="1" applyFill="1" applyBorder="1" applyAlignment="1">
      <alignment horizontal="center" vertical="center"/>
    </xf>
    <xf numFmtId="4" fontId="34" fillId="5" borderId="9" xfId="0" applyNumberFormat="1" applyFont="1" applyFill="1" applyBorder="1" applyAlignment="1">
      <alignment horizontal="center" vertical="center"/>
    </xf>
    <xf numFmtId="4" fontId="34" fillId="5" borderId="35" xfId="0" applyNumberFormat="1" applyFont="1" applyFill="1" applyBorder="1" applyAlignment="1">
      <alignment horizontal="center" vertical="center"/>
    </xf>
    <xf numFmtId="4" fontId="33" fillId="5" borderId="1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3" fillId="5" borderId="13" xfId="0" applyNumberFormat="1" applyFont="1" applyFill="1" applyBorder="1" applyAlignment="1">
      <alignment horizontal="center" vertical="center"/>
    </xf>
    <xf numFmtId="4" fontId="32" fillId="5" borderId="1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2" fillId="5" borderId="13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right" vertical="center" wrapText="1"/>
    </xf>
    <xf numFmtId="1" fontId="1" fillId="0" borderId="30" xfId="0" applyNumberFormat="1" applyFont="1" applyBorder="1" applyAlignment="1">
      <alignment horizontal="right" vertical="center" wrapText="1"/>
    </xf>
    <xf numFmtId="1" fontId="1" fillId="0" borderId="34" xfId="0" applyNumberFormat="1" applyFont="1" applyBorder="1" applyAlignment="1">
      <alignment horizontal="right" vertical="center" wrapText="1"/>
    </xf>
    <xf numFmtId="4" fontId="9" fillId="5" borderId="33" xfId="0" applyNumberFormat="1" applyFont="1" applyFill="1" applyBorder="1" applyAlignment="1">
      <alignment horizontal="center" vertical="center"/>
    </xf>
    <xf numFmtId="4" fontId="9" fillId="5" borderId="30" xfId="0" applyNumberFormat="1" applyFont="1" applyFill="1" applyBorder="1" applyAlignment="1">
      <alignment horizontal="center" vertical="center"/>
    </xf>
    <xf numFmtId="4" fontId="9" fillId="5" borderId="34" xfId="0" applyNumberFormat="1" applyFont="1" applyFill="1" applyBorder="1" applyAlignment="1">
      <alignment horizontal="center" vertical="center"/>
    </xf>
    <xf numFmtId="4" fontId="9" fillId="4" borderId="33" xfId="0" applyNumberFormat="1" applyFont="1" applyFill="1" applyBorder="1" applyAlignment="1">
      <alignment horizontal="center" vertical="center"/>
    </xf>
    <xf numFmtId="4" fontId="9" fillId="4" borderId="34" xfId="0" applyNumberFormat="1" applyFont="1" applyFill="1" applyBorder="1" applyAlignment="1">
      <alignment horizontal="center" vertical="center"/>
    </xf>
    <xf numFmtId="9" fontId="7" fillId="4" borderId="71" xfId="1" applyFont="1" applyFill="1" applyBorder="1" applyAlignment="1">
      <alignment horizontal="center" wrapText="1"/>
    </xf>
    <xf numFmtId="9" fontId="7" fillId="4" borderId="28" xfId="1" applyFont="1" applyFill="1" applyBorder="1" applyAlignment="1">
      <alignment horizontal="center" wrapText="1"/>
    </xf>
    <xf numFmtId="9" fontId="7" fillId="4" borderId="72" xfId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37" fillId="5" borderId="1" xfId="0" applyNumberFormat="1" applyFont="1" applyFill="1" applyBorder="1" applyAlignment="1">
      <alignment horizontal="center" vertical="center"/>
    </xf>
    <xf numFmtId="4" fontId="37" fillId="5" borderId="2" xfId="0" applyNumberFormat="1" applyFont="1" applyFill="1" applyBorder="1" applyAlignment="1">
      <alignment horizontal="center" vertical="center"/>
    </xf>
    <xf numFmtId="4" fontId="37" fillId="5" borderId="13" xfId="0" applyNumberFormat="1" applyFont="1" applyFill="1" applyBorder="1" applyAlignment="1">
      <alignment horizontal="center" vertical="center"/>
    </xf>
    <xf numFmtId="4" fontId="24" fillId="5" borderId="10" xfId="0" applyNumberFormat="1" applyFont="1" applyFill="1" applyBorder="1" applyAlignment="1">
      <alignment horizontal="center" vertical="center"/>
    </xf>
    <xf numFmtId="4" fontId="24" fillId="5" borderId="12" xfId="0" applyNumberFormat="1" applyFont="1" applyFill="1" applyBorder="1" applyAlignment="1">
      <alignment horizontal="center" vertical="center"/>
    </xf>
    <xf numFmtId="4" fontId="24" fillId="5" borderId="11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67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1" fontId="1" fillId="0" borderId="7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35" xfId="0" applyNumberFormat="1" applyFont="1" applyBorder="1" applyAlignment="1">
      <alignment horizontal="right" vertical="center" wrapText="1"/>
    </xf>
    <xf numFmtId="1" fontId="1" fillId="0" borderId="76" xfId="0" applyNumberFormat="1" applyFont="1" applyBorder="1" applyAlignment="1">
      <alignment horizontal="right" vertical="center" wrapText="1"/>
    </xf>
    <xf numFmtId="1" fontId="1" fillId="0" borderId="31" xfId="0" applyNumberFormat="1" applyFont="1" applyBorder="1" applyAlignment="1">
      <alignment horizontal="right" vertical="center" wrapText="1"/>
    </xf>
    <xf numFmtId="1" fontId="1" fillId="0" borderId="60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right" vertical="center" wrapText="1"/>
    </xf>
    <xf numFmtId="4" fontId="25" fillId="5" borderId="75" xfId="0" applyNumberFormat="1" applyFont="1" applyFill="1" applyBorder="1" applyAlignment="1">
      <alignment horizontal="center" vertical="center"/>
    </xf>
    <xf numFmtId="4" fontId="25" fillId="5" borderId="31" xfId="0" applyNumberFormat="1" applyFont="1" applyFill="1" applyBorder="1" applyAlignment="1">
      <alignment horizontal="center" vertical="center"/>
    </xf>
    <xf numFmtId="4" fontId="25" fillId="5" borderId="6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4" fontId="25" fillId="5" borderId="10" xfId="0" applyNumberFormat="1" applyFont="1" applyFill="1" applyBorder="1" applyAlignment="1">
      <alignment horizontal="center" vertical="center"/>
    </xf>
    <xf numFmtId="4" fontId="25" fillId="5" borderId="12" xfId="0" applyNumberFormat="1" applyFont="1" applyFill="1" applyBorder="1" applyAlignment="1">
      <alignment horizontal="center" vertical="center"/>
    </xf>
    <xf numFmtId="4" fontId="25" fillId="5" borderId="1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3" fillId="0" borderId="68" xfId="0" applyFont="1" applyBorder="1" applyAlignment="1">
      <alignment horizontal="right" vertical="center"/>
    </xf>
    <xf numFmtId="0" fontId="14" fillId="0" borderId="74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4" fontId="15" fillId="5" borderId="63" xfId="0" applyNumberFormat="1" applyFont="1" applyFill="1" applyBorder="1" applyAlignment="1">
      <alignment horizontal="center" vertical="center"/>
    </xf>
    <xf numFmtId="4" fontId="15" fillId="5" borderId="74" xfId="0" applyNumberFormat="1" applyFont="1" applyFill="1" applyBorder="1" applyAlignment="1">
      <alignment horizontal="center" vertical="center"/>
    </xf>
    <xf numFmtId="4" fontId="15" fillId="5" borderId="32" xfId="0" applyNumberFormat="1" applyFont="1" applyFill="1" applyBorder="1" applyAlignment="1">
      <alignment horizontal="center" vertical="center"/>
    </xf>
    <xf numFmtId="4" fontId="30" fillId="4" borderId="1" xfId="0" applyNumberFormat="1" applyFont="1" applyFill="1" applyBorder="1" applyAlignment="1">
      <alignment horizontal="center" vertical="center"/>
    </xf>
    <xf numFmtId="4" fontId="30" fillId="4" borderId="13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4" fontId="25" fillId="5" borderId="40" xfId="0" applyNumberFormat="1" applyFont="1" applyFill="1" applyBorder="1" applyAlignment="1">
      <alignment horizontal="center" vertical="center"/>
    </xf>
    <xf numFmtId="4" fontId="25" fillId="5" borderId="50" xfId="0" applyNumberFormat="1" applyFont="1" applyFill="1" applyBorder="1" applyAlignment="1">
      <alignment horizontal="center" vertical="center"/>
    </xf>
    <xf numFmtId="4" fontId="25" fillId="5" borderId="41" xfId="0" applyNumberFormat="1" applyFont="1" applyFill="1" applyBorder="1" applyAlignment="1">
      <alignment horizontal="center" vertical="center"/>
    </xf>
    <xf numFmtId="4" fontId="25" fillId="5" borderId="39" xfId="0" applyNumberFormat="1" applyFont="1" applyFill="1" applyBorder="1" applyAlignment="1">
      <alignment horizontal="center" vertical="center"/>
    </xf>
    <xf numFmtId="4" fontId="30" fillId="4" borderId="75" xfId="0" applyNumberFormat="1" applyFont="1" applyFill="1" applyBorder="1" applyAlignment="1">
      <alignment horizontal="center" vertical="center"/>
    </xf>
    <xf numFmtId="4" fontId="30" fillId="4" borderId="60" xfId="0" applyNumberFormat="1" applyFont="1" applyFill="1" applyBorder="1" applyAlignment="1">
      <alignment horizontal="center" vertical="center"/>
    </xf>
    <xf numFmtId="4" fontId="15" fillId="5" borderId="75" xfId="0" applyNumberFormat="1" applyFont="1" applyFill="1" applyBorder="1" applyAlignment="1">
      <alignment horizontal="center" vertical="center"/>
    </xf>
    <xf numFmtId="4" fontId="15" fillId="5" borderId="31" xfId="0" applyNumberFormat="1" applyFont="1" applyFill="1" applyBorder="1" applyAlignment="1">
      <alignment horizontal="center" vertical="center"/>
    </xf>
    <xf numFmtId="4" fontId="15" fillId="5" borderId="60" xfId="0" applyNumberFormat="1" applyFont="1" applyFill="1" applyBorder="1" applyAlignment="1">
      <alignment horizontal="center" vertical="center"/>
    </xf>
    <xf numFmtId="166" fontId="30" fillId="4" borderId="1" xfId="0" applyNumberFormat="1" applyFont="1" applyFill="1" applyBorder="1" applyAlignment="1">
      <alignment horizontal="center" vertical="center"/>
    </xf>
    <xf numFmtId="166" fontId="30" fillId="4" borderId="1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38" fillId="5" borderId="3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38" fillId="5" borderId="50" xfId="0" applyNumberFormat="1" applyFont="1" applyFill="1" applyBorder="1" applyAlignment="1">
      <alignment horizontal="center" vertical="center"/>
    </xf>
    <xf numFmtId="4" fontId="38" fillId="5" borderId="36" xfId="0" applyNumberFormat="1" applyFont="1" applyFill="1" applyBorder="1" applyAlignment="1">
      <alignment horizontal="center" vertical="center" wrapText="1"/>
    </xf>
    <xf numFmtId="4" fontId="38" fillId="5" borderId="43" xfId="0" applyNumberFormat="1" applyFont="1" applyFill="1" applyBorder="1" applyAlignment="1">
      <alignment horizontal="center" vertical="center" wrapText="1"/>
    </xf>
    <xf numFmtId="4" fontId="38" fillId="5" borderId="44" xfId="0" applyNumberFormat="1" applyFont="1" applyFill="1" applyBorder="1" applyAlignment="1">
      <alignment horizontal="center" vertical="center" wrapText="1"/>
    </xf>
    <xf numFmtId="4" fontId="38" fillId="5" borderId="35" xfId="0" applyNumberFormat="1" applyFont="1" applyFill="1" applyBorder="1" applyAlignment="1">
      <alignment horizontal="center" vertical="center" wrapText="1"/>
    </xf>
    <xf numFmtId="4" fontId="30" fillId="4" borderId="32" xfId="0" applyNumberFormat="1" applyFont="1" applyFill="1" applyBorder="1" applyAlignment="1">
      <alignment horizontal="center" vertical="center"/>
    </xf>
    <xf numFmtId="4" fontId="42" fillId="5" borderId="33" xfId="0" applyNumberFormat="1" applyFont="1" applyFill="1" applyBorder="1" applyAlignment="1">
      <alignment horizontal="center" vertical="center"/>
    </xf>
    <xf numFmtId="4" fontId="42" fillId="5" borderId="53" xfId="0" applyNumberFormat="1" applyFont="1" applyFill="1" applyBorder="1" applyAlignment="1">
      <alignment horizontal="center" vertical="center"/>
    </xf>
    <xf numFmtId="4" fontId="42" fillId="5" borderId="54" xfId="0" applyNumberFormat="1" applyFont="1" applyFill="1" applyBorder="1" applyAlignment="1">
      <alignment horizontal="center" vertical="center"/>
    </xf>
    <xf numFmtId="4" fontId="42" fillId="5" borderId="34" xfId="0" applyNumberFormat="1" applyFont="1" applyFill="1" applyBorder="1" applyAlignment="1">
      <alignment horizontal="center" vertical="center"/>
    </xf>
    <xf numFmtId="0" fontId="13" fillId="0" borderId="74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4" fontId="30" fillId="4" borderId="63" xfId="0" applyNumberFormat="1" applyFont="1" applyFill="1" applyBorder="1" applyAlignment="1">
      <alignment horizontal="center" vertical="center"/>
    </xf>
    <xf numFmtId="4" fontId="15" fillId="4" borderId="63" xfId="0" applyNumberFormat="1" applyFont="1" applyFill="1" applyBorder="1" applyAlignment="1">
      <alignment horizontal="center" vertical="center"/>
    </xf>
    <xf numFmtId="4" fontId="15" fillId="4" borderId="74" xfId="0" applyNumberFormat="1" applyFont="1" applyFill="1" applyBorder="1" applyAlignment="1">
      <alignment horizontal="center" vertical="center"/>
    </xf>
    <xf numFmtId="4" fontId="15" fillId="4" borderId="3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4" fontId="9" fillId="4" borderId="30" xfId="0" applyNumberFormat="1" applyFont="1" applyFill="1" applyBorder="1" applyAlignment="1">
      <alignment horizontal="center" vertical="center"/>
    </xf>
    <xf numFmtId="4" fontId="9" fillId="4" borderId="40" xfId="0" applyNumberFormat="1" applyFont="1" applyFill="1" applyBorder="1" applyAlignment="1">
      <alignment horizontal="center" vertical="center"/>
    </xf>
    <xf numFmtId="4" fontId="9" fillId="4" borderId="50" xfId="0" applyNumberFormat="1" applyFont="1" applyFill="1" applyBorder="1" applyAlignment="1">
      <alignment horizontal="center" vertical="center"/>
    </xf>
    <xf numFmtId="4" fontId="9" fillId="4" borderId="39" xfId="0" applyNumberFormat="1" applyFont="1" applyFill="1" applyBorder="1" applyAlignment="1">
      <alignment horizontal="center" vertical="center"/>
    </xf>
    <xf numFmtId="4" fontId="30" fillId="4" borderId="10" xfId="0" applyNumberFormat="1" applyFont="1" applyFill="1" applyBorder="1" applyAlignment="1">
      <alignment horizontal="center" vertical="center"/>
    </xf>
    <xf numFmtId="165" fontId="30" fillId="4" borderId="11" xfId="0" applyNumberFormat="1" applyFont="1" applyFill="1" applyBorder="1" applyAlignment="1">
      <alignment horizontal="center" vertical="center"/>
    </xf>
    <xf numFmtId="165" fontId="30" fillId="4" borderId="36" xfId="0" applyNumberFormat="1" applyFont="1" applyFill="1" applyBorder="1" applyAlignment="1">
      <alignment horizontal="center" vertical="center"/>
    </xf>
    <xf numFmtId="165" fontId="30" fillId="4" borderId="35" xfId="0" applyNumberFormat="1" applyFont="1" applyFill="1" applyBorder="1" applyAlignment="1">
      <alignment horizontal="center" vertical="center"/>
    </xf>
    <xf numFmtId="4" fontId="29" fillId="4" borderId="75" xfId="0" applyNumberFormat="1" applyFont="1" applyFill="1" applyBorder="1" applyAlignment="1">
      <alignment horizontal="center" vertical="center"/>
    </xf>
    <xf numFmtId="4" fontId="29" fillId="4" borderId="60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4" fontId="29" fillId="4" borderId="13" xfId="0" applyNumberFormat="1" applyFont="1" applyFill="1" applyBorder="1" applyAlignment="1">
      <alignment horizontal="center" vertical="center"/>
    </xf>
    <xf numFmtId="4" fontId="29" fillId="4" borderId="10" xfId="0" applyNumberFormat="1" applyFont="1" applyFill="1" applyBorder="1" applyAlignment="1">
      <alignment horizontal="center" vertical="center"/>
    </xf>
    <xf numFmtId="4" fontId="29" fillId="4" borderId="11" xfId="0" applyNumberFormat="1" applyFont="1" applyFill="1" applyBorder="1" applyAlignment="1">
      <alignment horizontal="center" vertical="center"/>
    </xf>
    <xf numFmtId="4" fontId="35" fillId="5" borderId="30" xfId="0" applyNumberFormat="1" applyFont="1" applyFill="1" applyBorder="1" applyAlignment="1">
      <alignment horizontal="center" vertical="center"/>
    </xf>
    <xf numFmtId="4" fontId="35" fillId="5" borderId="34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1</xdr:col>
      <xdr:colOff>588387</xdr:colOff>
      <xdr:row>5</xdr:row>
      <xdr:rowOff>140970</xdr:rowOff>
    </xdr:to>
    <xdr:pic>
      <xdr:nvPicPr>
        <xdr:cNvPr id="1282" name="Picture 2" descr="CITY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0000"/>
        </a:blip>
        <a:srcRect/>
        <a:stretch>
          <a:fillRect/>
        </a:stretch>
      </xdr:blipFill>
      <xdr:spPr bwMode="auto">
        <a:xfrm>
          <a:off x="68580" y="207645"/>
          <a:ext cx="862707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48572</xdr:rowOff>
    </xdr:from>
    <xdr:to>
      <xdr:col>10</xdr:col>
      <xdr:colOff>0</xdr:colOff>
      <xdr:row>5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6025" y="210497"/>
          <a:ext cx="2085975" cy="72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2"/>
  <sheetViews>
    <sheetView tabSelected="1" view="pageLayout" zoomScaleNormal="125" workbookViewId="0">
      <selection activeCell="K4" sqref="K4"/>
    </sheetView>
  </sheetViews>
  <sheetFormatPr defaultColWidth="9.140625" defaultRowHeight="12.75" x14ac:dyDescent="0.2"/>
  <cols>
    <col min="1" max="1" width="4.85546875" style="1" bestFit="1" customWidth="1"/>
    <col min="2" max="2" width="9.7109375" style="2" customWidth="1"/>
    <col min="3" max="3" width="64.28515625" style="3" customWidth="1"/>
    <col min="4" max="4" width="5.28515625" style="4" customWidth="1"/>
    <col min="5" max="5" width="5.7109375" style="5" customWidth="1"/>
    <col min="6" max="6" width="5.140625" style="6" customWidth="1"/>
    <col min="7" max="7" width="4.5703125" style="2" customWidth="1"/>
    <col min="8" max="8" width="5.140625" style="6" customWidth="1"/>
    <col min="9" max="9" width="5.140625" style="2" customWidth="1"/>
    <col min="10" max="10" width="9.7109375" style="6" customWidth="1"/>
    <col min="11" max="11" width="10.7109375" style="2" customWidth="1"/>
    <col min="12" max="16384" width="9.140625" style="2"/>
  </cols>
  <sheetData>
    <row r="1" spans="1:11" s="9" customFormat="1" x14ac:dyDescent="0.2">
      <c r="A1" s="17"/>
      <c r="B1" s="7"/>
      <c r="C1" s="8"/>
      <c r="D1" s="16"/>
      <c r="E1" s="7"/>
      <c r="F1" s="2"/>
      <c r="G1" s="2"/>
      <c r="H1" s="2"/>
      <c r="I1" s="2"/>
      <c r="J1" s="2"/>
      <c r="K1" s="2"/>
    </row>
    <row r="2" spans="1:11" s="9" customFormat="1" ht="21.75" customHeight="1" x14ac:dyDescent="0.2">
      <c r="A2" s="17"/>
      <c r="B2" s="7"/>
      <c r="C2" s="252" t="s">
        <v>286</v>
      </c>
      <c r="D2" s="252"/>
      <c r="E2" s="252"/>
      <c r="F2" s="252"/>
      <c r="G2" s="252"/>
      <c r="H2" s="252"/>
      <c r="I2" s="252"/>
      <c r="J2" s="252"/>
      <c r="K2" s="252"/>
    </row>
    <row r="3" spans="1:11" s="9" customFormat="1" ht="12.75" customHeight="1" x14ac:dyDescent="0.2">
      <c r="A3" s="17"/>
      <c r="B3" s="7"/>
      <c r="C3" s="15" t="s">
        <v>9</v>
      </c>
      <c r="E3" s="15"/>
      <c r="F3" s="15"/>
      <c r="G3" s="15"/>
      <c r="H3" s="15"/>
      <c r="I3" s="15"/>
      <c r="J3" s="10"/>
      <c r="K3" s="2"/>
    </row>
    <row r="4" spans="1:11" s="9" customFormat="1" ht="12.75" customHeight="1" x14ac:dyDescent="0.2">
      <c r="A4" s="17"/>
      <c r="B4" s="7"/>
      <c r="C4" s="15" t="s">
        <v>10</v>
      </c>
      <c r="D4" s="15"/>
      <c r="E4" s="15"/>
      <c r="F4" s="15"/>
      <c r="G4" s="15"/>
      <c r="H4" s="15"/>
      <c r="I4" s="15"/>
      <c r="J4" s="7"/>
      <c r="K4" s="11"/>
    </row>
    <row r="5" spans="1:11" s="9" customFormat="1" ht="12.75" customHeight="1" thickBot="1" x14ac:dyDescent="0.25">
      <c r="A5" s="17"/>
      <c r="B5" s="7"/>
      <c r="C5" s="15" t="s">
        <v>11</v>
      </c>
      <c r="D5" s="15"/>
      <c r="E5" s="62"/>
      <c r="F5" s="142"/>
      <c r="G5" s="142"/>
      <c r="H5" s="142"/>
      <c r="I5" s="142"/>
      <c r="J5" s="253"/>
      <c r="K5" s="253"/>
    </row>
    <row r="6" spans="1:11" s="9" customFormat="1" ht="12.75" customHeight="1" x14ac:dyDescent="0.2">
      <c r="A6" s="17"/>
      <c r="B6" s="7"/>
      <c r="C6" s="15" t="s">
        <v>12</v>
      </c>
      <c r="D6" s="15"/>
      <c r="E6" s="15"/>
      <c r="F6" s="143" t="s">
        <v>318</v>
      </c>
      <c r="G6" s="15"/>
      <c r="H6" s="15"/>
      <c r="I6" s="15"/>
      <c r="J6" s="254"/>
      <c r="K6" s="254"/>
    </row>
    <row r="7" spans="1:11" s="9" customFormat="1" ht="12.75" customHeight="1" x14ac:dyDescent="0.2">
      <c r="A7" s="17"/>
      <c r="B7" s="7"/>
      <c r="C7" s="15" t="s">
        <v>13</v>
      </c>
      <c r="D7" s="15"/>
      <c r="E7" s="15"/>
      <c r="F7" s="15"/>
      <c r="G7" s="15"/>
      <c r="H7" s="15"/>
      <c r="I7" s="15"/>
      <c r="J7" s="254"/>
      <c r="K7" s="254"/>
    </row>
    <row r="8" spans="1:11" ht="6" customHeight="1" thickBot="1" x14ac:dyDescent="0.25">
      <c r="F8" s="12"/>
      <c r="G8" s="13"/>
      <c r="H8" s="12"/>
      <c r="I8" s="13"/>
      <c r="J8" s="12"/>
      <c r="K8" s="13"/>
    </row>
    <row r="9" spans="1:11" s="3" customFormat="1" ht="12.75" customHeight="1" thickTop="1" x14ac:dyDescent="0.2">
      <c r="A9" s="260" t="s">
        <v>3</v>
      </c>
      <c r="B9" s="261"/>
      <c r="C9" s="261"/>
      <c r="D9" s="261"/>
      <c r="E9" s="261"/>
      <c r="F9" s="273" t="s">
        <v>2</v>
      </c>
      <c r="G9" s="274"/>
      <c r="H9" s="274"/>
      <c r="I9" s="274"/>
      <c r="J9" s="274"/>
      <c r="K9" s="275"/>
    </row>
    <row r="10" spans="1:11" s="3" customFormat="1" ht="3" customHeight="1" thickBot="1" x14ac:dyDescent="0.25">
      <c r="A10" s="262"/>
      <c r="B10" s="263"/>
      <c r="C10" s="263"/>
      <c r="D10" s="263"/>
      <c r="E10" s="263"/>
      <c r="F10" s="276"/>
      <c r="G10" s="277"/>
      <c r="H10" s="277"/>
      <c r="I10" s="277"/>
      <c r="J10" s="277"/>
      <c r="K10" s="278"/>
    </row>
    <row r="11" spans="1:11" s="3" customFormat="1" ht="43.5" customHeight="1" thickBot="1" x14ac:dyDescent="0.25">
      <c r="A11" s="255"/>
      <c r="B11" s="256"/>
      <c r="C11" s="256"/>
      <c r="D11" s="256"/>
      <c r="E11" s="257"/>
      <c r="F11" s="268" t="s">
        <v>14</v>
      </c>
      <c r="G11" s="269"/>
      <c r="H11" s="269"/>
      <c r="I11" s="269"/>
      <c r="J11" s="269"/>
      <c r="K11" s="270"/>
    </row>
    <row r="12" spans="1:11" s="3" customFormat="1" ht="27.75" customHeight="1" thickBot="1" x14ac:dyDescent="0.25">
      <c r="A12" s="48"/>
      <c r="B12" s="46"/>
      <c r="C12" s="47" t="s">
        <v>4</v>
      </c>
      <c r="D12" s="258"/>
      <c r="E12" s="259"/>
      <c r="F12" s="279" t="s">
        <v>287</v>
      </c>
      <c r="G12" s="280"/>
      <c r="H12" s="280"/>
      <c r="I12" s="281"/>
      <c r="J12" s="271" t="s">
        <v>288</v>
      </c>
      <c r="K12" s="272"/>
    </row>
    <row r="13" spans="1:11" ht="16.5" customHeight="1" thickBot="1" x14ac:dyDescent="0.25">
      <c r="A13" s="49" t="s">
        <v>0</v>
      </c>
      <c r="B13" s="50" t="s">
        <v>15</v>
      </c>
      <c r="C13" s="55" t="s">
        <v>1</v>
      </c>
      <c r="D13" s="51" t="s">
        <v>5</v>
      </c>
      <c r="E13" s="52" t="s">
        <v>6</v>
      </c>
      <c r="F13" s="264" t="s">
        <v>7</v>
      </c>
      <c r="G13" s="265"/>
      <c r="H13" s="266" t="s">
        <v>8</v>
      </c>
      <c r="I13" s="267"/>
      <c r="J13" s="53" t="s">
        <v>7</v>
      </c>
      <c r="K13" s="54" t="s">
        <v>8</v>
      </c>
    </row>
    <row r="14" spans="1:11" ht="31.5" customHeight="1" thickBot="1" x14ac:dyDescent="0.25">
      <c r="A14" s="212" t="s">
        <v>324</v>
      </c>
      <c r="B14" s="213"/>
      <c r="C14" s="213"/>
      <c r="D14" s="213"/>
      <c r="E14" s="214"/>
      <c r="F14" s="356" t="s">
        <v>285</v>
      </c>
      <c r="G14" s="357"/>
      <c r="H14" s="357"/>
      <c r="I14" s="357"/>
      <c r="J14" s="357"/>
      <c r="K14" s="358"/>
    </row>
    <row r="15" spans="1:11" ht="25.5" x14ac:dyDescent="0.2">
      <c r="A15" s="44">
        <v>1</v>
      </c>
      <c r="B15" s="71">
        <v>12516</v>
      </c>
      <c r="C15" s="72" t="s">
        <v>16</v>
      </c>
      <c r="D15" s="42">
        <v>5</v>
      </c>
      <c r="E15" s="19" t="s">
        <v>17</v>
      </c>
      <c r="F15" s="359">
        <v>275.93</v>
      </c>
      <c r="G15" s="360"/>
      <c r="H15" s="361">
        <f>SUM(D15*F15)</f>
        <v>1379.65</v>
      </c>
      <c r="I15" s="362"/>
      <c r="J15" s="97">
        <v>410.17</v>
      </c>
      <c r="K15" s="107">
        <f>SUM(D15*J15)</f>
        <v>2050.85</v>
      </c>
    </row>
    <row r="16" spans="1:11" ht="19.5" customHeight="1" thickBot="1" x14ac:dyDescent="0.25">
      <c r="A16" s="229" t="s">
        <v>221</v>
      </c>
      <c r="B16" s="346"/>
      <c r="C16" s="346"/>
      <c r="D16" s="346"/>
      <c r="E16" s="347"/>
      <c r="F16" s="232">
        <v>1379.65</v>
      </c>
      <c r="G16" s="233"/>
      <c r="H16" s="233"/>
      <c r="I16" s="234"/>
      <c r="J16" s="354">
        <f>K15</f>
        <v>2050.85</v>
      </c>
      <c r="K16" s="355"/>
    </row>
    <row r="17" spans="1:11" ht="31.5" customHeight="1" thickBot="1" x14ac:dyDescent="0.25">
      <c r="A17" s="212" t="s">
        <v>209</v>
      </c>
      <c r="B17" s="213"/>
      <c r="C17" s="213"/>
      <c r="D17" s="213"/>
      <c r="E17" s="214"/>
      <c r="F17" s="356" t="s">
        <v>284</v>
      </c>
      <c r="G17" s="357"/>
      <c r="H17" s="357"/>
      <c r="I17" s="357"/>
      <c r="J17" s="357"/>
      <c r="K17" s="358"/>
    </row>
    <row r="18" spans="1:11" ht="37.5" customHeight="1" x14ac:dyDescent="0.2">
      <c r="A18" s="25">
        <v>2</v>
      </c>
      <c r="B18" s="37">
        <v>12716</v>
      </c>
      <c r="C18" s="39" t="s">
        <v>18</v>
      </c>
      <c r="D18" s="26">
        <v>4</v>
      </c>
      <c r="E18" s="24" t="s">
        <v>17</v>
      </c>
      <c r="F18" s="215">
        <v>396.76</v>
      </c>
      <c r="G18" s="216"/>
      <c r="H18" s="210">
        <f>SUM(D18*F18)</f>
        <v>1587.04</v>
      </c>
      <c r="I18" s="211"/>
      <c r="J18" s="99">
        <v>601.47</v>
      </c>
      <c r="K18" s="108">
        <f t="shared" ref="K18:K22" si="0">SUM(D18*J18)</f>
        <v>2405.88</v>
      </c>
    </row>
    <row r="19" spans="1:11" ht="37.5" customHeight="1" x14ac:dyDescent="0.2">
      <c r="A19" s="25">
        <v>3</v>
      </c>
      <c r="B19" s="37">
        <v>9971</v>
      </c>
      <c r="C19" s="39" t="s">
        <v>19</v>
      </c>
      <c r="D19" s="26">
        <v>4</v>
      </c>
      <c r="E19" s="24" t="s">
        <v>17</v>
      </c>
      <c r="F19" s="215">
        <v>443.37</v>
      </c>
      <c r="G19" s="216"/>
      <c r="H19" s="210">
        <f>SUM(D19*F19)</f>
        <v>1773.48</v>
      </c>
      <c r="I19" s="211"/>
      <c r="J19" s="99">
        <v>672.13</v>
      </c>
      <c r="K19" s="108">
        <f t="shared" si="0"/>
        <v>2688.52</v>
      </c>
    </row>
    <row r="20" spans="1:11" ht="37.5" customHeight="1" x14ac:dyDescent="0.2">
      <c r="A20" s="25">
        <v>4</v>
      </c>
      <c r="B20" s="37">
        <v>11</v>
      </c>
      <c r="C20" s="39" t="s">
        <v>20</v>
      </c>
      <c r="D20" s="26">
        <v>4</v>
      </c>
      <c r="E20" s="24" t="s">
        <v>17</v>
      </c>
      <c r="F20" s="215">
        <v>565.77</v>
      </c>
      <c r="G20" s="216"/>
      <c r="H20" s="210">
        <f>SUM(D20*F20)</f>
        <v>2263.08</v>
      </c>
      <c r="I20" s="211"/>
      <c r="J20" s="99">
        <v>857.68</v>
      </c>
      <c r="K20" s="108">
        <f t="shared" si="0"/>
        <v>3430.72</v>
      </c>
    </row>
    <row r="21" spans="1:11" ht="37.5" customHeight="1" x14ac:dyDescent="0.2">
      <c r="A21" s="25">
        <v>5</v>
      </c>
      <c r="B21" s="37">
        <v>13</v>
      </c>
      <c r="C21" s="39" t="s">
        <v>21</v>
      </c>
      <c r="D21" s="26">
        <v>4</v>
      </c>
      <c r="E21" s="24" t="s">
        <v>17</v>
      </c>
      <c r="F21" s="215">
        <v>901.14</v>
      </c>
      <c r="G21" s="216"/>
      <c r="H21" s="210">
        <f t="shared" ref="H21:H22" si="1">SUM(D21*F21)</f>
        <v>3604.56</v>
      </c>
      <c r="I21" s="211"/>
      <c r="J21" s="99">
        <v>1366.09</v>
      </c>
      <c r="K21" s="108">
        <f t="shared" si="0"/>
        <v>5464.36</v>
      </c>
    </row>
    <row r="22" spans="1:11" ht="37.5" customHeight="1" x14ac:dyDescent="0.2">
      <c r="A22" s="25">
        <v>6</v>
      </c>
      <c r="B22" s="37">
        <v>8010</v>
      </c>
      <c r="C22" s="39" t="s">
        <v>22</v>
      </c>
      <c r="D22" s="26">
        <v>4</v>
      </c>
      <c r="E22" s="24" t="s">
        <v>17</v>
      </c>
      <c r="F22" s="215">
        <v>1778.02</v>
      </c>
      <c r="G22" s="216"/>
      <c r="H22" s="210">
        <f t="shared" si="1"/>
        <v>7112.08</v>
      </c>
      <c r="I22" s="211"/>
      <c r="J22" s="99">
        <v>2695.4</v>
      </c>
      <c r="K22" s="108">
        <f t="shared" si="0"/>
        <v>10781.6</v>
      </c>
    </row>
    <row r="23" spans="1:11" ht="19.5" customHeight="1" thickBot="1" x14ac:dyDescent="0.25">
      <c r="A23" s="348" t="s">
        <v>222</v>
      </c>
      <c r="B23" s="349"/>
      <c r="C23" s="349"/>
      <c r="D23" s="349"/>
      <c r="E23" s="350"/>
      <c r="F23" s="351">
        <f>SUM(K18:K22)</f>
        <v>24771.08</v>
      </c>
      <c r="G23" s="352"/>
      <c r="H23" s="352"/>
      <c r="I23" s="353"/>
      <c r="J23" s="386">
        <f>SUM(K18:K22)</f>
        <v>24771.08</v>
      </c>
      <c r="K23" s="379"/>
    </row>
    <row r="24" spans="1:11" ht="31.5" customHeight="1" thickBot="1" x14ac:dyDescent="0.25">
      <c r="A24" s="45"/>
      <c r="B24" s="343" t="s">
        <v>305</v>
      </c>
      <c r="C24" s="344"/>
      <c r="D24" s="344"/>
      <c r="E24" s="345"/>
      <c r="F24" s="356" t="s">
        <v>283</v>
      </c>
      <c r="G24" s="357"/>
      <c r="H24" s="357"/>
      <c r="I24" s="357"/>
      <c r="J24" s="357"/>
      <c r="K24" s="358"/>
    </row>
    <row r="25" spans="1:11" ht="38.25" x14ac:dyDescent="0.2">
      <c r="A25" s="25">
        <v>7</v>
      </c>
      <c r="B25" s="76">
        <v>8</v>
      </c>
      <c r="C25" s="82" t="s">
        <v>23</v>
      </c>
      <c r="D25" s="20">
        <v>2</v>
      </c>
      <c r="E25" s="21" t="s">
        <v>17</v>
      </c>
      <c r="F25" s="217">
        <v>423.28</v>
      </c>
      <c r="G25" s="218"/>
      <c r="H25" s="219">
        <f t="shared" ref="H25:H28" si="2">SUM(D25*F25)</f>
        <v>846.56</v>
      </c>
      <c r="I25" s="220"/>
      <c r="J25" s="98">
        <v>641.67999999999995</v>
      </c>
      <c r="K25" s="108">
        <f t="shared" ref="K25:K28" si="3">SUM(D25*J25)</f>
        <v>1283.3599999999999</v>
      </c>
    </row>
    <row r="26" spans="1:11" ht="38.25" x14ac:dyDescent="0.2">
      <c r="A26" s="25">
        <v>8</v>
      </c>
      <c r="B26" s="37">
        <v>10276</v>
      </c>
      <c r="C26" s="39" t="s">
        <v>24</v>
      </c>
      <c r="D26" s="26">
        <v>2</v>
      </c>
      <c r="E26" s="24" t="s">
        <v>17</v>
      </c>
      <c r="F26" s="215">
        <v>565.77</v>
      </c>
      <c r="G26" s="216"/>
      <c r="H26" s="210">
        <f t="shared" si="2"/>
        <v>1131.54</v>
      </c>
      <c r="I26" s="211"/>
      <c r="J26" s="99">
        <v>857.68</v>
      </c>
      <c r="K26" s="108">
        <f t="shared" si="3"/>
        <v>1715.36</v>
      </c>
    </row>
    <row r="27" spans="1:11" ht="38.25" x14ac:dyDescent="0.2">
      <c r="A27" s="25">
        <v>9</v>
      </c>
      <c r="B27" s="37">
        <v>10277</v>
      </c>
      <c r="C27" s="39" t="s">
        <v>25</v>
      </c>
      <c r="D27" s="26">
        <v>2</v>
      </c>
      <c r="E27" s="24" t="s">
        <v>17</v>
      </c>
      <c r="F27" s="215">
        <v>884.08</v>
      </c>
      <c r="G27" s="216"/>
      <c r="H27" s="210">
        <f t="shared" si="2"/>
        <v>1768.16</v>
      </c>
      <c r="I27" s="211"/>
      <c r="J27" s="99">
        <v>1340.23</v>
      </c>
      <c r="K27" s="108">
        <f t="shared" si="3"/>
        <v>2680.46</v>
      </c>
    </row>
    <row r="28" spans="1:11" ht="38.25" x14ac:dyDescent="0.2">
      <c r="A28" s="25">
        <v>10</v>
      </c>
      <c r="B28" s="37">
        <v>16</v>
      </c>
      <c r="C28" s="39" t="s">
        <v>26</v>
      </c>
      <c r="D28" s="26">
        <v>1</v>
      </c>
      <c r="E28" s="24" t="s">
        <v>17</v>
      </c>
      <c r="F28" s="215">
        <v>1696.55</v>
      </c>
      <c r="G28" s="216"/>
      <c r="H28" s="210">
        <f t="shared" si="2"/>
        <v>1696.55</v>
      </c>
      <c r="I28" s="211"/>
      <c r="J28" s="99">
        <v>2571.89</v>
      </c>
      <c r="K28" s="108">
        <f t="shared" si="3"/>
        <v>2571.89</v>
      </c>
    </row>
    <row r="29" spans="1:11" ht="19.5" customHeight="1" thickBot="1" x14ac:dyDescent="0.25">
      <c r="A29" s="229" t="s">
        <v>223</v>
      </c>
      <c r="B29" s="230"/>
      <c r="C29" s="230"/>
      <c r="D29" s="230"/>
      <c r="E29" s="231"/>
      <c r="F29" s="232">
        <f>SUM(H25:I28)</f>
        <v>5442.81</v>
      </c>
      <c r="G29" s="233"/>
      <c r="H29" s="233"/>
      <c r="I29" s="234"/>
      <c r="J29" s="354">
        <f>SUM(K25:K28)</f>
        <v>8251.07</v>
      </c>
      <c r="K29" s="379"/>
    </row>
    <row r="30" spans="1:11" ht="31.5" customHeight="1" thickBot="1" x14ac:dyDescent="0.25">
      <c r="A30" s="212" t="s">
        <v>304</v>
      </c>
      <c r="B30" s="213"/>
      <c r="C30" s="213"/>
      <c r="D30" s="213"/>
      <c r="E30" s="214"/>
      <c r="F30" s="245" t="s">
        <v>282</v>
      </c>
      <c r="G30" s="246"/>
      <c r="H30" s="246"/>
      <c r="I30" s="246"/>
      <c r="J30" s="246"/>
      <c r="K30" s="247"/>
    </row>
    <row r="31" spans="1:11" ht="25.5" customHeight="1" x14ac:dyDescent="0.2">
      <c r="A31" s="22">
        <v>11</v>
      </c>
      <c r="B31" s="35">
        <v>6</v>
      </c>
      <c r="C31" s="70" t="s">
        <v>27</v>
      </c>
      <c r="D31" s="18">
        <v>6</v>
      </c>
      <c r="E31" s="19" t="s">
        <v>17</v>
      </c>
      <c r="F31" s="243">
        <v>393.35</v>
      </c>
      <c r="G31" s="244"/>
      <c r="H31" s="221">
        <f t="shared" ref="H31" si="4">SUM(D31*F31)</f>
        <v>2360.1000000000004</v>
      </c>
      <c r="I31" s="222"/>
      <c r="J31" s="97">
        <v>596.29999999999995</v>
      </c>
      <c r="K31" s="107">
        <f t="shared" ref="K31" si="5">SUM(D31*J31)</f>
        <v>3577.7999999999997</v>
      </c>
    </row>
    <row r="32" spans="1:11" ht="25.5" customHeight="1" x14ac:dyDescent="0.2">
      <c r="A32" s="23">
        <v>12</v>
      </c>
      <c r="B32" s="76">
        <v>9</v>
      </c>
      <c r="C32" s="127" t="s">
        <v>28</v>
      </c>
      <c r="D32" s="128">
        <v>4</v>
      </c>
      <c r="E32" s="21" t="s">
        <v>17</v>
      </c>
      <c r="F32" s="217">
        <v>439.58</v>
      </c>
      <c r="G32" s="218"/>
      <c r="H32" s="219">
        <f t="shared" ref="H32" si="6">SUM(D32*F32)</f>
        <v>1758.32</v>
      </c>
      <c r="I32" s="220"/>
      <c r="J32" s="98">
        <v>666.38</v>
      </c>
      <c r="K32" s="108">
        <f>SUM(D32*J32)</f>
        <v>2665.52</v>
      </c>
    </row>
    <row r="33" spans="1:11" ht="19.5" customHeight="1" thickBot="1" x14ac:dyDescent="0.25">
      <c r="A33" s="229" t="s">
        <v>224</v>
      </c>
      <c r="B33" s="230"/>
      <c r="C33" s="230"/>
      <c r="D33" s="230"/>
      <c r="E33" s="231"/>
      <c r="F33" s="232">
        <v>1758.32</v>
      </c>
      <c r="G33" s="233"/>
      <c r="H33" s="233"/>
      <c r="I33" s="234"/>
      <c r="J33" s="354">
        <f>SUM(K31+K32)</f>
        <v>6243.32</v>
      </c>
      <c r="K33" s="355"/>
    </row>
    <row r="34" spans="1:11" ht="31.5" customHeight="1" thickBot="1" x14ac:dyDescent="0.25">
      <c r="A34" s="212" t="s">
        <v>322</v>
      </c>
      <c r="B34" s="213"/>
      <c r="C34" s="213"/>
      <c r="D34" s="213"/>
      <c r="E34" s="214"/>
      <c r="F34" s="245" t="s">
        <v>281</v>
      </c>
      <c r="G34" s="246"/>
      <c r="H34" s="246"/>
      <c r="I34" s="246"/>
      <c r="J34" s="246"/>
      <c r="K34" s="247"/>
    </row>
    <row r="35" spans="1:11" ht="38.25" customHeight="1" x14ac:dyDescent="0.2">
      <c r="A35" s="22">
        <v>13</v>
      </c>
      <c r="B35" s="40">
        <v>17</v>
      </c>
      <c r="C35" s="41" t="s">
        <v>29</v>
      </c>
      <c r="D35" s="42">
        <v>2</v>
      </c>
      <c r="E35" s="19" t="s">
        <v>17</v>
      </c>
      <c r="F35" s="243">
        <v>1200</v>
      </c>
      <c r="G35" s="374"/>
      <c r="H35" s="221">
        <f t="shared" ref="H35" si="7">SUM(D35*F35)</f>
        <v>2400</v>
      </c>
      <c r="I35" s="222"/>
      <c r="J35" s="97">
        <v>1767.74</v>
      </c>
      <c r="K35" s="107">
        <f>SUM(D35*J35)</f>
        <v>3535.48</v>
      </c>
    </row>
    <row r="36" spans="1:11" ht="26.25" customHeight="1" x14ac:dyDescent="0.2">
      <c r="A36" s="66" t="s">
        <v>260</v>
      </c>
      <c r="B36" s="65" t="s">
        <v>71</v>
      </c>
      <c r="C36" s="118" t="s">
        <v>320</v>
      </c>
      <c r="D36" s="64">
        <v>1</v>
      </c>
      <c r="E36" s="63" t="s">
        <v>17</v>
      </c>
      <c r="F36" s="198">
        <v>4746.97</v>
      </c>
      <c r="G36" s="196"/>
      <c r="H36" s="200">
        <f t="shared" ref="H36" si="8">SUM(D36*F36)</f>
        <v>4746.97</v>
      </c>
      <c r="I36" s="197"/>
      <c r="J36" s="103">
        <v>6421.59</v>
      </c>
      <c r="K36" s="96">
        <f>SUM(D36*J36)</f>
        <v>6421.59</v>
      </c>
    </row>
    <row r="37" spans="1:11" s="117" customFormat="1" ht="38.25" x14ac:dyDescent="0.2">
      <c r="A37" s="156" t="s">
        <v>289</v>
      </c>
      <c r="B37" s="157">
        <v>32</v>
      </c>
      <c r="C37" s="158" t="s">
        <v>321</v>
      </c>
      <c r="D37" s="159">
        <v>1</v>
      </c>
      <c r="E37" s="160" t="s">
        <v>17</v>
      </c>
      <c r="F37" s="380"/>
      <c r="G37" s="381"/>
      <c r="H37" s="382"/>
      <c r="I37" s="383"/>
      <c r="J37" s="99">
        <v>6421.59</v>
      </c>
      <c r="K37" s="96">
        <f>SUM(D37*J37)</f>
        <v>6421.59</v>
      </c>
    </row>
    <row r="38" spans="1:11" s="117" customFormat="1" ht="38.25" x14ac:dyDescent="0.2">
      <c r="A38" s="161" t="s">
        <v>290</v>
      </c>
      <c r="B38" s="162">
        <v>33</v>
      </c>
      <c r="C38" s="163" t="s">
        <v>291</v>
      </c>
      <c r="D38" s="164">
        <v>1</v>
      </c>
      <c r="E38" s="165" t="s">
        <v>17</v>
      </c>
      <c r="F38" s="248"/>
      <c r="G38" s="249"/>
      <c r="H38" s="250"/>
      <c r="I38" s="251"/>
      <c r="J38" s="98">
        <v>6421.59</v>
      </c>
      <c r="K38" s="108">
        <f>SUM(D38*J38)</f>
        <v>6421.59</v>
      </c>
    </row>
    <row r="39" spans="1:11" ht="38.25" x14ac:dyDescent="0.2">
      <c r="A39" s="161" t="s">
        <v>326</v>
      </c>
      <c r="B39" s="162">
        <v>35</v>
      </c>
      <c r="C39" s="163" t="s">
        <v>327</v>
      </c>
      <c r="D39" s="164">
        <v>1</v>
      </c>
      <c r="E39" s="165" t="s">
        <v>17</v>
      </c>
      <c r="F39" s="248"/>
      <c r="G39" s="249"/>
      <c r="H39" s="250"/>
      <c r="I39" s="251"/>
      <c r="J39" s="98">
        <v>6421.59</v>
      </c>
      <c r="K39" s="108">
        <f>SUM(D39*J39)</f>
        <v>6421.59</v>
      </c>
    </row>
    <row r="40" spans="1:11" x14ac:dyDescent="0.2">
      <c r="A40" s="235" t="s">
        <v>225</v>
      </c>
      <c r="B40" s="236"/>
      <c r="C40" s="236"/>
      <c r="D40" s="236"/>
      <c r="E40" s="237"/>
      <c r="F40" s="365">
        <v>2400</v>
      </c>
      <c r="G40" s="366"/>
      <c r="H40" s="366"/>
      <c r="I40" s="367"/>
      <c r="J40" s="363">
        <f>SUM(K35:K39)</f>
        <v>29221.84</v>
      </c>
      <c r="K40" s="364"/>
    </row>
    <row r="41" spans="1:11" ht="12.75" customHeight="1" thickBot="1" x14ac:dyDescent="0.25">
      <c r="A41" s="229"/>
      <c r="B41" s="230"/>
      <c r="C41" s="230"/>
      <c r="D41" s="230"/>
      <c r="E41" s="231"/>
      <c r="F41" s="238">
        <f>SUM(H35+H36)</f>
        <v>7146.97</v>
      </c>
      <c r="G41" s="239"/>
      <c r="H41" s="239"/>
      <c r="I41" s="240"/>
      <c r="J41" s="354"/>
      <c r="K41" s="355"/>
    </row>
    <row r="42" spans="1:11" ht="31.5" customHeight="1" thickBot="1" x14ac:dyDescent="0.25">
      <c r="A42" s="372" t="s">
        <v>211</v>
      </c>
      <c r="B42" s="370"/>
      <c r="C42" s="370"/>
      <c r="D42" s="370"/>
      <c r="E42" s="373"/>
      <c r="F42" s="245" t="s">
        <v>280</v>
      </c>
      <c r="G42" s="246"/>
      <c r="H42" s="246"/>
      <c r="I42" s="246"/>
      <c r="J42" s="246"/>
      <c r="K42" s="247"/>
    </row>
    <row r="43" spans="1:11" ht="25.5" x14ac:dyDescent="0.2">
      <c r="A43" s="27">
        <v>14</v>
      </c>
      <c r="B43" s="33">
        <v>142</v>
      </c>
      <c r="C43" s="34" t="s">
        <v>30</v>
      </c>
      <c r="D43" s="28">
        <v>3</v>
      </c>
      <c r="E43" s="29" t="s">
        <v>17</v>
      </c>
      <c r="F43" s="225">
        <v>449.8</v>
      </c>
      <c r="G43" s="226"/>
      <c r="H43" s="227">
        <f t="shared" ref="H43:H62" si="9">SUM(D43*F43)</f>
        <v>1349.4</v>
      </c>
      <c r="I43" s="228"/>
      <c r="J43" s="105">
        <v>571.95000000000005</v>
      </c>
      <c r="K43" s="107">
        <f>SUM(D43*J43)</f>
        <v>1715.8500000000001</v>
      </c>
    </row>
    <row r="44" spans="1:11" ht="25.5" x14ac:dyDescent="0.2">
      <c r="A44" s="25">
        <v>15</v>
      </c>
      <c r="B44" s="37">
        <v>141</v>
      </c>
      <c r="C44" s="38" t="s">
        <v>31</v>
      </c>
      <c r="D44" s="26">
        <v>3</v>
      </c>
      <c r="E44" s="24" t="s">
        <v>17</v>
      </c>
      <c r="F44" s="215">
        <v>527.96</v>
      </c>
      <c r="G44" s="216"/>
      <c r="H44" s="210">
        <f t="shared" si="9"/>
        <v>1583.88</v>
      </c>
      <c r="I44" s="211"/>
      <c r="J44" s="99">
        <v>671.34</v>
      </c>
      <c r="K44" s="96">
        <f>SUM(D44*J44)</f>
        <v>2014.02</v>
      </c>
    </row>
    <row r="45" spans="1:11" ht="25.5" x14ac:dyDescent="0.2">
      <c r="A45" s="27">
        <v>16</v>
      </c>
      <c r="B45" s="33">
        <v>7656</v>
      </c>
      <c r="C45" s="34" t="s">
        <v>32</v>
      </c>
      <c r="D45" s="28">
        <v>3</v>
      </c>
      <c r="E45" s="29" t="s">
        <v>17</v>
      </c>
      <c r="F45" s="241">
        <v>489.65</v>
      </c>
      <c r="G45" s="242"/>
      <c r="H45" s="223">
        <f t="shared" si="9"/>
        <v>1468.9499999999998</v>
      </c>
      <c r="I45" s="224"/>
      <c r="J45" s="105">
        <v>622.63</v>
      </c>
      <c r="K45" s="96">
        <f t="shared" ref="K45:K63" si="10">SUM(D45*J45)</f>
        <v>1867.8899999999999</v>
      </c>
    </row>
    <row r="46" spans="1:11" ht="25.5" x14ac:dyDescent="0.2">
      <c r="A46" s="25">
        <v>17</v>
      </c>
      <c r="B46" s="37">
        <v>143</v>
      </c>
      <c r="C46" s="38" t="s">
        <v>33</v>
      </c>
      <c r="D46" s="26">
        <v>4</v>
      </c>
      <c r="E46" s="24" t="s">
        <v>17</v>
      </c>
      <c r="F46" s="215">
        <v>534.32000000000005</v>
      </c>
      <c r="G46" s="216"/>
      <c r="H46" s="210">
        <f t="shared" si="9"/>
        <v>2137.2800000000002</v>
      </c>
      <c r="I46" s="211"/>
      <c r="J46" s="99">
        <v>679.44</v>
      </c>
      <c r="K46" s="96">
        <f t="shared" si="10"/>
        <v>2717.76</v>
      </c>
    </row>
    <row r="47" spans="1:11" ht="25.5" x14ac:dyDescent="0.2">
      <c r="A47" s="27">
        <v>18</v>
      </c>
      <c r="B47" s="33">
        <v>9305</v>
      </c>
      <c r="C47" s="34" t="s">
        <v>34</v>
      </c>
      <c r="D47" s="28">
        <v>3</v>
      </c>
      <c r="E47" s="29" t="s">
        <v>17</v>
      </c>
      <c r="F47" s="241">
        <v>671.47</v>
      </c>
      <c r="G47" s="242"/>
      <c r="H47" s="223">
        <f t="shared" si="9"/>
        <v>2014.41</v>
      </c>
      <c r="I47" s="224"/>
      <c r="J47" s="105">
        <v>853.84</v>
      </c>
      <c r="K47" s="96">
        <f t="shared" si="10"/>
        <v>2561.52</v>
      </c>
    </row>
    <row r="48" spans="1:11" ht="25.5" x14ac:dyDescent="0.2">
      <c r="A48" s="25">
        <v>19</v>
      </c>
      <c r="B48" s="37">
        <v>7612</v>
      </c>
      <c r="C48" s="39" t="s">
        <v>35</v>
      </c>
      <c r="D48" s="26">
        <v>2</v>
      </c>
      <c r="E48" s="24" t="s">
        <v>17</v>
      </c>
      <c r="F48" s="215">
        <v>532.72</v>
      </c>
      <c r="G48" s="216"/>
      <c r="H48" s="210">
        <f t="shared" si="9"/>
        <v>1065.44</v>
      </c>
      <c r="I48" s="211"/>
      <c r="J48" s="99">
        <v>677.39</v>
      </c>
      <c r="K48" s="96">
        <f t="shared" si="10"/>
        <v>1354.78</v>
      </c>
    </row>
    <row r="49" spans="1:11" ht="25.5" x14ac:dyDescent="0.2">
      <c r="A49" s="27">
        <v>20</v>
      </c>
      <c r="B49" s="33">
        <v>148</v>
      </c>
      <c r="C49" s="34" t="s">
        <v>36</v>
      </c>
      <c r="D49" s="28">
        <v>2</v>
      </c>
      <c r="E49" s="29" t="s">
        <v>17</v>
      </c>
      <c r="F49" s="241">
        <v>582.16999999999996</v>
      </c>
      <c r="G49" s="242"/>
      <c r="H49" s="223">
        <f t="shared" si="9"/>
        <v>1164.3399999999999</v>
      </c>
      <c r="I49" s="224"/>
      <c r="J49" s="105">
        <v>740.29</v>
      </c>
      <c r="K49" s="96">
        <f t="shared" si="10"/>
        <v>1480.58</v>
      </c>
    </row>
    <row r="50" spans="1:11" ht="30" customHeight="1" x14ac:dyDescent="0.2">
      <c r="A50" s="25">
        <v>21</v>
      </c>
      <c r="B50" s="37">
        <v>147</v>
      </c>
      <c r="C50" s="38" t="s">
        <v>37</v>
      </c>
      <c r="D50" s="26">
        <v>4</v>
      </c>
      <c r="E50" s="24" t="s">
        <v>17</v>
      </c>
      <c r="F50" s="215">
        <v>741.66</v>
      </c>
      <c r="G50" s="216"/>
      <c r="H50" s="210">
        <f t="shared" si="9"/>
        <v>2966.64</v>
      </c>
      <c r="I50" s="211"/>
      <c r="J50" s="99">
        <v>943.09</v>
      </c>
      <c r="K50" s="96">
        <f t="shared" si="10"/>
        <v>3772.36</v>
      </c>
    </row>
    <row r="51" spans="1:11" ht="25.5" customHeight="1" x14ac:dyDescent="0.2">
      <c r="A51" s="27">
        <v>22</v>
      </c>
      <c r="B51" s="33">
        <v>145</v>
      </c>
      <c r="C51" s="34" t="s">
        <v>38</v>
      </c>
      <c r="D51" s="28">
        <v>1</v>
      </c>
      <c r="E51" s="29" t="s">
        <v>17</v>
      </c>
      <c r="F51" s="241">
        <v>1124.44</v>
      </c>
      <c r="G51" s="242"/>
      <c r="H51" s="223">
        <f t="shared" si="9"/>
        <v>1124.44</v>
      </c>
      <c r="I51" s="224"/>
      <c r="J51" s="105">
        <v>1429.83</v>
      </c>
      <c r="K51" s="96">
        <f t="shared" si="10"/>
        <v>1429.83</v>
      </c>
    </row>
    <row r="52" spans="1:11" ht="18.75" customHeight="1" x14ac:dyDescent="0.2">
      <c r="A52" s="25">
        <v>23</v>
      </c>
      <c r="B52" s="37">
        <v>151</v>
      </c>
      <c r="C52" s="38" t="s">
        <v>39</v>
      </c>
      <c r="D52" s="26">
        <v>1</v>
      </c>
      <c r="E52" s="24" t="s">
        <v>17</v>
      </c>
      <c r="F52" s="215">
        <v>580.58000000000004</v>
      </c>
      <c r="G52" s="216"/>
      <c r="H52" s="210">
        <f t="shared" si="9"/>
        <v>580.58000000000004</v>
      </c>
      <c r="I52" s="211"/>
      <c r="J52" s="99">
        <v>738.27</v>
      </c>
      <c r="K52" s="96">
        <f t="shared" si="10"/>
        <v>738.27</v>
      </c>
    </row>
    <row r="53" spans="1:11" ht="18.75" customHeight="1" x14ac:dyDescent="0.2">
      <c r="A53" s="25">
        <v>24</v>
      </c>
      <c r="B53" s="37">
        <v>9314</v>
      </c>
      <c r="C53" s="38" t="s">
        <v>40</v>
      </c>
      <c r="D53" s="26">
        <v>1</v>
      </c>
      <c r="E53" s="24" t="s">
        <v>17</v>
      </c>
      <c r="F53" s="215">
        <v>650.75</v>
      </c>
      <c r="G53" s="216"/>
      <c r="H53" s="210">
        <f t="shared" si="9"/>
        <v>650.75</v>
      </c>
      <c r="I53" s="211"/>
      <c r="J53" s="99">
        <v>827.5</v>
      </c>
      <c r="K53" s="96">
        <f t="shared" si="10"/>
        <v>827.5</v>
      </c>
    </row>
    <row r="54" spans="1:11" ht="18.75" customHeight="1" x14ac:dyDescent="0.2">
      <c r="A54" s="25">
        <v>25</v>
      </c>
      <c r="B54" s="37">
        <v>9306</v>
      </c>
      <c r="C54" s="38" t="s">
        <v>41</v>
      </c>
      <c r="D54" s="26">
        <v>1</v>
      </c>
      <c r="E54" s="24" t="s">
        <v>17</v>
      </c>
      <c r="F54" s="215">
        <v>748.89</v>
      </c>
      <c r="G54" s="216"/>
      <c r="H54" s="210">
        <f t="shared" si="9"/>
        <v>748.89</v>
      </c>
      <c r="I54" s="211"/>
      <c r="J54" s="99">
        <v>952.29</v>
      </c>
      <c r="K54" s="96">
        <f t="shared" si="10"/>
        <v>952.29</v>
      </c>
    </row>
    <row r="55" spans="1:11" ht="18.75" customHeight="1" x14ac:dyDescent="0.2">
      <c r="A55" s="25">
        <v>26</v>
      </c>
      <c r="B55" s="37">
        <v>7658</v>
      </c>
      <c r="C55" s="38" t="s">
        <v>42</v>
      </c>
      <c r="D55" s="26">
        <v>1</v>
      </c>
      <c r="E55" s="24" t="s">
        <v>17</v>
      </c>
      <c r="F55" s="215">
        <v>1256.8599999999999</v>
      </c>
      <c r="G55" s="216"/>
      <c r="H55" s="210">
        <f t="shared" si="9"/>
        <v>1256.8599999999999</v>
      </c>
      <c r="I55" s="211"/>
      <c r="J55" s="99">
        <v>1598.21</v>
      </c>
      <c r="K55" s="96">
        <f t="shared" si="10"/>
        <v>1598.21</v>
      </c>
    </row>
    <row r="56" spans="1:11" ht="18.75" customHeight="1" x14ac:dyDescent="0.2">
      <c r="A56" s="25">
        <v>27</v>
      </c>
      <c r="B56" s="37">
        <v>13739</v>
      </c>
      <c r="C56" s="38" t="s">
        <v>43</v>
      </c>
      <c r="D56" s="26">
        <v>1</v>
      </c>
      <c r="E56" s="24" t="s">
        <v>17</v>
      </c>
      <c r="F56" s="215">
        <v>580.58000000000004</v>
      </c>
      <c r="G56" s="216"/>
      <c r="H56" s="210">
        <f t="shared" si="9"/>
        <v>580.58000000000004</v>
      </c>
      <c r="I56" s="211"/>
      <c r="J56" s="99">
        <v>738.27</v>
      </c>
      <c r="K56" s="96">
        <f t="shared" si="10"/>
        <v>738.27</v>
      </c>
    </row>
    <row r="57" spans="1:11" ht="18.75" customHeight="1" x14ac:dyDescent="0.2">
      <c r="A57" s="25">
        <v>28</v>
      </c>
      <c r="B57" s="37">
        <v>153</v>
      </c>
      <c r="C57" s="38" t="s">
        <v>44</v>
      </c>
      <c r="D57" s="26">
        <v>1</v>
      </c>
      <c r="E57" s="24" t="s">
        <v>17</v>
      </c>
      <c r="F57" s="215">
        <v>690.63</v>
      </c>
      <c r="G57" s="216"/>
      <c r="H57" s="210">
        <f t="shared" si="9"/>
        <v>690.63</v>
      </c>
      <c r="I57" s="211"/>
      <c r="J57" s="99">
        <v>878.2</v>
      </c>
      <c r="K57" s="96">
        <f t="shared" si="10"/>
        <v>878.2</v>
      </c>
    </row>
    <row r="58" spans="1:11" ht="18.75" customHeight="1" x14ac:dyDescent="0.2">
      <c r="A58" s="25">
        <v>29</v>
      </c>
      <c r="B58" s="37">
        <v>12672</v>
      </c>
      <c r="C58" s="38" t="s">
        <v>45</v>
      </c>
      <c r="D58" s="26">
        <v>1</v>
      </c>
      <c r="E58" s="24" t="s">
        <v>17</v>
      </c>
      <c r="F58" s="215">
        <v>881.25</v>
      </c>
      <c r="G58" s="216"/>
      <c r="H58" s="210">
        <f t="shared" si="9"/>
        <v>881.25</v>
      </c>
      <c r="I58" s="211"/>
      <c r="J58" s="99">
        <v>1120.5899999999999</v>
      </c>
      <c r="K58" s="96">
        <f t="shared" si="10"/>
        <v>1120.5899999999999</v>
      </c>
    </row>
    <row r="59" spans="1:11" ht="18.75" customHeight="1" x14ac:dyDescent="0.2">
      <c r="A59" s="25">
        <v>30</v>
      </c>
      <c r="B59" s="37">
        <v>150</v>
      </c>
      <c r="C59" s="38" t="s">
        <v>46</v>
      </c>
      <c r="D59" s="26">
        <v>1</v>
      </c>
      <c r="E59" s="24" t="s">
        <v>17</v>
      </c>
      <c r="F59" s="215">
        <v>1295.1300000000001</v>
      </c>
      <c r="G59" s="216"/>
      <c r="H59" s="210">
        <f t="shared" si="9"/>
        <v>1295.1300000000001</v>
      </c>
      <c r="I59" s="211"/>
      <c r="J59" s="99">
        <v>1646.88</v>
      </c>
      <c r="K59" s="96">
        <f t="shared" si="10"/>
        <v>1646.88</v>
      </c>
    </row>
    <row r="60" spans="1:11" ht="18.75" customHeight="1" x14ac:dyDescent="0.2">
      <c r="A60" s="25">
        <v>31</v>
      </c>
      <c r="B60" s="37">
        <v>13956</v>
      </c>
      <c r="C60" s="38" t="s">
        <v>47</v>
      </c>
      <c r="D60" s="26">
        <v>1</v>
      </c>
      <c r="E60" s="24" t="s">
        <v>17</v>
      </c>
      <c r="F60" s="215">
        <v>534.02</v>
      </c>
      <c r="G60" s="216"/>
      <c r="H60" s="210">
        <f t="shared" si="9"/>
        <v>534.02</v>
      </c>
      <c r="I60" s="211"/>
      <c r="J60" s="99">
        <v>769.73</v>
      </c>
      <c r="K60" s="96">
        <f t="shared" si="10"/>
        <v>769.73</v>
      </c>
    </row>
    <row r="61" spans="1:11" ht="18.75" customHeight="1" x14ac:dyDescent="0.2">
      <c r="A61" s="25">
        <v>32</v>
      </c>
      <c r="B61" s="37">
        <v>13955</v>
      </c>
      <c r="C61" s="38" t="s">
        <v>48</v>
      </c>
      <c r="D61" s="26">
        <v>1</v>
      </c>
      <c r="E61" s="24" t="s">
        <v>17</v>
      </c>
      <c r="F61" s="215">
        <v>667.94</v>
      </c>
      <c r="G61" s="216"/>
      <c r="H61" s="210">
        <f t="shared" si="9"/>
        <v>667.94</v>
      </c>
      <c r="I61" s="211"/>
      <c r="J61" s="99">
        <v>977.17</v>
      </c>
      <c r="K61" s="96">
        <f t="shared" si="10"/>
        <v>977.17</v>
      </c>
    </row>
    <row r="62" spans="1:11" ht="18.75" customHeight="1" x14ac:dyDescent="0.2">
      <c r="A62" s="27">
        <v>33</v>
      </c>
      <c r="B62" s="33">
        <v>10873</v>
      </c>
      <c r="C62" s="34" t="s">
        <v>49</v>
      </c>
      <c r="D62" s="28">
        <v>1</v>
      </c>
      <c r="E62" s="29" t="s">
        <v>17</v>
      </c>
      <c r="F62" s="241">
        <v>667.94</v>
      </c>
      <c r="G62" s="242"/>
      <c r="H62" s="223">
        <f t="shared" si="9"/>
        <v>667.94</v>
      </c>
      <c r="I62" s="224"/>
      <c r="J62" s="105">
        <v>977.17</v>
      </c>
      <c r="K62" s="108">
        <f t="shared" si="10"/>
        <v>977.17</v>
      </c>
    </row>
    <row r="63" spans="1:11" ht="18.75" customHeight="1" x14ac:dyDescent="0.2">
      <c r="A63" s="66" t="s">
        <v>247</v>
      </c>
      <c r="B63" s="73" t="s">
        <v>71</v>
      </c>
      <c r="C63" s="74" t="s">
        <v>248</v>
      </c>
      <c r="D63" s="67">
        <v>60</v>
      </c>
      <c r="E63" s="68" t="s">
        <v>17</v>
      </c>
      <c r="F63" s="198">
        <v>3.52</v>
      </c>
      <c r="G63" s="199"/>
      <c r="H63" s="200">
        <f t="shared" ref="H63" si="11">SUM(D63*F63)</f>
        <v>211.2</v>
      </c>
      <c r="I63" s="197"/>
      <c r="J63" s="103">
        <v>3.98</v>
      </c>
      <c r="K63" s="96">
        <f t="shared" si="10"/>
        <v>238.8</v>
      </c>
    </row>
    <row r="64" spans="1:11" ht="13.5" customHeight="1" x14ac:dyDescent="0.2">
      <c r="A64" s="235" t="s">
        <v>226</v>
      </c>
      <c r="B64" s="236"/>
      <c r="C64" s="236"/>
      <c r="D64" s="236"/>
      <c r="E64" s="237"/>
      <c r="F64" s="365">
        <v>24796.87</v>
      </c>
      <c r="G64" s="366"/>
      <c r="H64" s="366"/>
      <c r="I64" s="367"/>
      <c r="J64" s="363">
        <f>SUM(K43:K63)</f>
        <v>30377.670000000002</v>
      </c>
      <c r="K64" s="364"/>
    </row>
    <row r="65" spans="1:12" ht="13.5" customHeight="1" thickBot="1" x14ac:dyDescent="0.25">
      <c r="A65" s="229"/>
      <c r="B65" s="230"/>
      <c r="C65" s="230"/>
      <c r="D65" s="230"/>
      <c r="E65" s="231"/>
      <c r="F65" s="238">
        <f>SUM(H43+H44+H45+H46+H47+H48+H49+H50+H51+H52+H53+H54+H55+H56+H57+H58+H59+H60+H61+H62+H63)</f>
        <v>23640.550000000003</v>
      </c>
      <c r="G65" s="239"/>
      <c r="H65" s="239"/>
      <c r="I65" s="240"/>
      <c r="J65" s="354"/>
      <c r="K65" s="355"/>
    </row>
    <row r="66" spans="1:12" ht="31.5" customHeight="1" thickBot="1" x14ac:dyDescent="0.25">
      <c r="A66" s="212" t="s">
        <v>212</v>
      </c>
      <c r="B66" s="213"/>
      <c r="C66" s="213"/>
      <c r="D66" s="213"/>
      <c r="E66" s="214"/>
      <c r="F66" s="245" t="s">
        <v>279</v>
      </c>
      <c r="G66" s="246"/>
      <c r="H66" s="246"/>
      <c r="I66" s="246"/>
      <c r="J66" s="246"/>
      <c r="K66" s="247"/>
    </row>
    <row r="67" spans="1:12" ht="18" customHeight="1" x14ac:dyDescent="0.2">
      <c r="A67" s="25">
        <v>34</v>
      </c>
      <c r="B67" s="37">
        <v>158</v>
      </c>
      <c r="C67" s="38" t="s">
        <v>50</v>
      </c>
      <c r="D67" s="26">
        <v>6</v>
      </c>
      <c r="E67" s="24" t="s">
        <v>17</v>
      </c>
      <c r="F67" s="215">
        <v>76.58</v>
      </c>
      <c r="G67" s="216"/>
      <c r="H67" s="210">
        <f t="shared" ref="H67:H68" si="12">SUM(D67*F67)</f>
        <v>459.48</v>
      </c>
      <c r="I67" s="211"/>
      <c r="J67" s="99">
        <v>112</v>
      </c>
      <c r="K67" s="96">
        <f t="shared" ref="K67:K68" si="13">SUM(D67*J67)</f>
        <v>672</v>
      </c>
    </row>
    <row r="68" spans="1:12" ht="18" customHeight="1" x14ac:dyDescent="0.2">
      <c r="A68" s="25">
        <v>35</v>
      </c>
      <c r="B68" s="37">
        <v>157</v>
      </c>
      <c r="C68" s="38" t="s">
        <v>51</v>
      </c>
      <c r="D68" s="26">
        <v>6</v>
      </c>
      <c r="E68" s="24" t="s">
        <v>17</v>
      </c>
      <c r="F68" s="215">
        <v>151.34</v>
      </c>
      <c r="G68" s="216"/>
      <c r="H68" s="210">
        <f t="shared" si="12"/>
        <v>908.04</v>
      </c>
      <c r="I68" s="211"/>
      <c r="J68" s="99">
        <v>221.51</v>
      </c>
      <c r="K68" s="96">
        <f t="shared" si="13"/>
        <v>1329.06</v>
      </c>
    </row>
    <row r="69" spans="1:12" ht="18.75" customHeight="1" x14ac:dyDescent="0.2">
      <c r="A69" s="27">
        <v>36</v>
      </c>
      <c r="B69" s="33">
        <v>10984</v>
      </c>
      <c r="C69" s="43" t="s">
        <v>52</v>
      </c>
      <c r="D69" s="28">
        <v>2</v>
      </c>
      <c r="E69" s="29" t="s">
        <v>17</v>
      </c>
      <c r="F69" s="241">
        <v>188.05</v>
      </c>
      <c r="G69" s="242"/>
      <c r="H69" s="223">
        <f t="shared" ref="H69:H79" si="14">SUM(D69*F69)</f>
        <v>376.1</v>
      </c>
      <c r="I69" s="224"/>
      <c r="J69" s="105">
        <v>275</v>
      </c>
      <c r="K69" s="108">
        <f t="shared" ref="K69:K79" si="15">SUM(D69*J69)</f>
        <v>550</v>
      </c>
    </row>
    <row r="70" spans="1:12" s="117" customFormat="1" ht="18.75" customHeight="1" x14ac:dyDescent="0.2">
      <c r="A70" s="25">
        <v>37</v>
      </c>
      <c r="B70" s="37">
        <v>155</v>
      </c>
      <c r="C70" s="38" t="s">
        <v>53</v>
      </c>
      <c r="D70" s="26">
        <v>1</v>
      </c>
      <c r="E70" s="24" t="s">
        <v>17</v>
      </c>
      <c r="F70" s="215">
        <v>207.99</v>
      </c>
      <c r="G70" s="216"/>
      <c r="H70" s="210">
        <f t="shared" si="14"/>
        <v>207.99</v>
      </c>
      <c r="I70" s="211"/>
      <c r="J70" s="99">
        <v>304</v>
      </c>
      <c r="K70" s="96">
        <f t="shared" si="15"/>
        <v>304</v>
      </c>
    </row>
    <row r="71" spans="1:12" ht="18.75" customHeight="1" x14ac:dyDescent="0.2">
      <c r="A71" s="156" t="s">
        <v>308</v>
      </c>
      <c r="B71" s="157">
        <v>10654</v>
      </c>
      <c r="C71" s="158" t="s">
        <v>309</v>
      </c>
      <c r="D71" s="166">
        <v>1</v>
      </c>
      <c r="E71" s="160" t="s">
        <v>17</v>
      </c>
      <c r="F71" s="125"/>
      <c r="G71" s="126"/>
      <c r="H71" s="123"/>
      <c r="I71" s="124"/>
      <c r="J71" s="99">
        <v>5733.53</v>
      </c>
      <c r="K71" s="96">
        <f>SUM(D71*J71)</f>
        <v>5733.53</v>
      </c>
    </row>
    <row r="72" spans="1:12" ht="25.5" x14ac:dyDescent="0.2">
      <c r="A72" s="27">
        <v>38</v>
      </c>
      <c r="B72" s="33">
        <v>156</v>
      </c>
      <c r="C72" s="34" t="s">
        <v>54</v>
      </c>
      <c r="D72" s="28">
        <v>1</v>
      </c>
      <c r="E72" s="29" t="s">
        <v>17</v>
      </c>
      <c r="F72" s="241">
        <v>106.03</v>
      </c>
      <c r="G72" s="242"/>
      <c r="H72" s="223">
        <f t="shared" si="14"/>
        <v>106.03</v>
      </c>
      <c r="I72" s="224"/>
      <c r="J72" s="105">
        <v>155</v>
      </c>
      <c r="K72" s="108">
        <f t="shared" si="15"/>
        <v>155</v>
      </c>
    </row>
    <row r="73" spans="1:12" ht="25.5" customHeight="1" x14ac:dyDescent="0.2">
      <c r="A73" s="25">
        <v>39</v>
      </c>
      <c r="B73" s="37">
        <v>159</v>
      </c>
      <c r="C73" s="38" t="s">
        <v>55</v>
      </c>
      <c r="D73" s="26">
        <v>1</v>
      </c>
      <c r="E73" s="24" t="s">
        <v>17</v>
      </c>
      <c r="F73" s="215">
        <v>158.59</v>
      </c>
      <c r="G73" s="216"/>
      <c r="H73" s="210">
        <f t="shared" si="14"/>
        <v>158.59</v>
      </c>
      <c r="I73" s="211"/>
      <c r="J73" s="99">
        <v>232</v>
      </c>
      <c r="K73" s="96">
        <f t="shared" si="15"/>
        <v>232</v>
      </c>
    </row>
    <row r="74" spans="1:12" ht="25.5" customHeight="1" x14ac:dyDescent="0.2">
      <c r="A74" s="27">
        <v>40</v>
      </c>
      <c r="B74" s="33">
        <v>12040</v>
      </c>
      <c r="C74" s="34" t="s">
        <v>56</v>
      </c>
      <c r="D74" s="28">
        <v>1</v>
      </c>
      <c r="E74" s="29" t="s">
        <v>17</v>
      </c>
      <c r="F74" s="241">
        <v>114.65</v>
      </c>
      <c r="G74" s="242"/>
      <c r="H74" s="223">
        <f t="shared" si="14"/>
        <v>114.65</v>
      </c>
      <c r="I74" s="224"/>
      <c r="J74" s="105">
        <v>167.51</v>
      </c>
      <c r="K74" s="96">
        <f t="shared" si="15"/>
        <v>167.51</v>
      </c>
    </row>
    <row r="75" spans="1:12" ht="25.5" x14ac:dyDescent="0.2">
      <c r="A75" s="25">
        <v>41</v>
      </c>
      <c r="B75" s="37">
        <v>10714</v>
      </c>
      <c r="C75" s="38" t="s">
        <v>57</v>
      </c>
      <c r="D75" s="26">
        <v>1</v>
      </c>
      <c r="E75" s="24" t="s">
        <v>17</v>
      </c>
      <c r="F75" s="215">
        <v>131.41</v>
      </c>
      <c r="G75" s="216"/>
      <c r="H75" s="210">
        <f t="shared" si="14"/>
        <v>131.41</v>
      </c>
      <c r="I75" s="211"/>
      <c r="J75" s="99">
        <v>192</v>
      </c>
      <c r="K75" s="96">
        <f t="shared" si="15"/>
        <v>192</v>
      </c>
    </row>
    <row r="76" spans="1:12" ht="25.5" x14ac:dyDescent="0.2">
      <c r="A76" s="27">
        <v>42</v>
      </c>
      <c r="B76" s="33">
        <v>160</v>
      </c>
      <c r="C76" s="34" t="s">
        <v>58</v>
      </c>
      <c r="D76" s="28">
        <v>1</v>
      </c>
      <c r="E76" s="29" t="s">
        <v>17</v>
      </c>
      <c r="F76" s="241">
        <v>316.27999999999997</v>
      </c>
      <c r="G76" s="242"/>
      <c r="H76" s="223">
        <f t="shared" si="14"/>
        <v>316.27999999999997</v>
      </c>
      <c r="I76" s="224"/>
      <c r="J76" s="105">
        <v>462</v>
      </c>
      <c r="K76" s="96">
        <f t="shared" si="15"/>
        <v>462</v>
      </c>
      <c r="L76" s="11"/>
    </row>
    <row r="77" spans="1:12" ht="25.5" x14ac:dyDescent="0.2">
      <c r="A77" s="25">
        <v>43</v>
      </c>
      <c r="B77" s="37">
        <v>11288</v>
      </c>
      <c r="C77" s="38" t="s">
        <v>59</v>
      </c>
      <c r="D77" s="26">
        <v>1</v>
      </c>
      <c r="E77" s="24" t="s">
        <v>17</v>
      </c>
      <c r="F77" s="215">
        <v>214.33</v>
      </c>
      <c r="G77" s="216"/>
      <c r="H77" s="210">
        <f t="shared" si="14"/>
        <v>214.33</v>
      </c>
      <c r="I77" s="211"/>
      <c r="J77" s="99">
        <v>313.51</v>
      </c>
      <c r="K77" s="96">
        <f t="shared" si="15"/>
        <v>313.51</v>
      </c>
      <c r="L77" s="11"/>
    </row>
    <row r="78" spans="1:12" ht="25.5" customHeight="1" x14ac:dyDescent="0.2">
      <c r="A78" s="27">
        <v>44</v>
      </c>
      <c r="B78" s="33">
        <v>10660</v>
      </c>
      <c r="C78" s="34" t="s">
        <v>60</v>
      </c>
      <c r="D78" s="28">
        <v>1</v>
      </c>
      <c r="E78" s="29" t="s">
        <v>17</v>
      </c>
      <c r="F78" s="241">
        <v>214.33</v>
      </c>
      <c r="G78" s="242"/>
      <c r="H78" s="223">
        <f t="shared" si="14"/>
        <v>214.33</v>
      </c>
      <c r="I78" s="224"/>
      <c r="J78" s="105">
        <v>313.51</v>
      </c>
      <c r="K78" s="96">
        <f t="shared" si="15"/>
        <v>313.51</v>
      </c>
    </row>
    <row r="79" spans="1:12" ht="25.5" x14ac:dyDescent="0.2">
      <c r="A79" s="31">
        <v>45</v>
      </c>
      <c r="B79" s="37">
        <v>9947</v>
      </c>
      <c r="C79" s="38" t="s">
        <v>61</v>
      </c>
      <c r="D79" s="26">
        <v>1</v>
      </c>
      <c r="E79" s="24" t="s">
        <v>17</v>
      </c>
      <c r="F79" s="215">
        <v>246.96</v>
      </c>
      <c r="G79" s="216"/>
      <c r="H79" s="210">
        <f t="shared" si="14"/>
        <v>246.96</v>
      </c>
      <c r="I79" s="211"/>
      <c r="J79" s="99">
        <v>360.51</v>
      </c>
      <c r="K79" s="96">
        <f t="shared" si="15"/>
        <v>360.51</v>
      </c>
    </row>
    <row r="80" spans="1:12" ht="19.5" customHeight="1" thickBot="1" x14ac:dyDescent="0.25">
      <c r="A80" s="348" t="s">
        <v>227</v>
      </c>
      <c r="B80" s="384"/>
      <c r="C80" s="384"/>
      <c r="D80" s="384"/>
      <c r="E80" s="385"/>
      <c r="F80" s="351">
        <f>SUM(H69:I79)</f>
        <v>2086.6699999999996</v>
      </c>
      <c r="G80" s="352"/>
      <c r="H80" s="352"/>
      <c r="I80" s="353"/>
      <c r="J80" s="386">
        <f>SUM(K67:K79)</f>
        <v>10784.630000000001</v>
      </c>
      <c r="K80" s="379"/>
      <c r="L80" s="11"/>
    </row>
    <row r="81" spans="1:12" ht="31.5" customHeight="1" thickBot="1" x14ac:dyDescent="0.25">
      <c r="A81" s="212" t="s">
        <v>303</v>
      </c>
      <c r="B81" s="213"/>
      <c r="C81" s="213"/>
      <c r="D81" s="213"/>
      <c r="E81" s="214"/>
      <c r="F81" s="245" t="s">
        <v>278</v>
      </c>
      <c r="G81" s="246"/>
      <c r="H81" s="246"/>
      <c r="I81" s="246"/>
      <c r="J81" s="246"/>
      <c r="K81" s="247"/>
      <c r="L81" s="11"/>
    </row>
    <row r="82" spans="1:12" ht="25.5" x14ac:dyDescent="0.2">
      <c r="A82" s="30">
        <v>46</v>
      </c>
      <c r="B82" s="35">
        <v>49</v>
      </c>
      <c r="C82" s="36" t="s">
        <v>62</v>
      </c>
      <c r="D82" s="18">
        <v>4</v>
      </c>
      <c r="E82" s="19" t="s">
        <v>17</v>
      </c>
      <c r="F82" s="243">
        <v>37.159999999999997</v>
      </c>
      <c r="G82" s="244"/>
      <c r="H82" s="221">
        <f t="shared" ref="H82:H102" si="16">SUM(D82*F82)</f>
        <v>148.63999999999999</v>
      </c>
      <c r="I82" s="222"/>
      <c r="J82" s="97">
        <v>55</v>
      </c>
      <c r="K82" s="96">
        <f t="shared" ref="K82:K102" si="17">SUM(D82*J82)</f>
        <v>220</v>
      </c>
    </row>
    <row r="83" spans="1:12" ht="25.5" x14ac:dyDescent="0.2">
      <c r="A83" s="32">
        <v>47</v>
      </c>
      <c r="B83" s="33">
        <v>52</v>
      </c>
      <c r="C83" s="34" t="s">
        <v>63</v>
      </c>
      <c r="D83" s="28">
        <v>2</v>
      </c>
      <c r="E83" s="29" t="s">
        <v>17</v>
      </c>
      <c r="F83" s="241">
        <v>59.81</v>
      </c>
      <c r="G83" s="242"/>
      <c r="H83" s="223">
        <f t="shared" si="16"/>
        <v>119.62</v>
      </c>
      <c r="I83" s="224"/>
      <c r="J83" s="105">
        <v>87.51</v>
      </c>
      <c r="K83" s="96">
        <f t="shared" si="17"/>
        <v>175.02</v>
      </c>
    </row>
    <row r="84" spans="1:12" ht="25.5" x14ac:dyDescent="0.2">
      <c r="A84" s="31">
        <v>48</v>
      </c>
      <c r="B84" s="37">
        <v>53</v>
      </c>
      <c r="C84" s="38" t="s">
        <v>64</v>
      </c>
      <c r="D84" s="26">
        <v>2</v>
      </c>
      <c r="E84" s="24" t="s">
        <v>17</v>
      </c>
      <c r="F84" s="215">
        <v>87</v>
      </c>
      <c r="G84" s="216"/>
      <c r="H84" s="210">
        <f t="shared" si="16"/>
        <v>174</v>
      </c>
      <c r="I84" s="211"/>
      <c r="J84" s="99">
        <v>127.51</v>
      </c>
      <c r="K84" s="96">
        <f t="shared" si="17"/>
        <v>255.02</v>
      </c>
      <c r="L84" s="11"/>
    </row>
    <row r="85" spans="1:12" ht="25.5" x14ac:dyDescent="0.2">
      <c r="A85" s="32">
        <v>49</v>
      </c>
      <c r="B85" s="33">
        <v>54</v>
      </c>
      <c r="C85" s="34" t="s">
        <v>65</v>
      </c>
      <c r="D85" s="28">
        <v>2</v>
      </c>
      <c r="E85" s="29" t="s">
        <v>17</v>
      </c>
      <c r="F85" s="241">
        <v>188.05</v>
      </c>
      <c r="G85" s="242"/>
      <c r="H85" s="223">
        <f t="shared" si="16"/>
        <v>376.1</v>
      </c>
      <c r="I85" s="224"/>
      <c r="J85" s="105">
        <v>275</v>
      </c>
      <c r="K85" s="96">
        <f t="shared" si="17"/>
        <v>550</v>
      </c>
    </row>
    <row r="86" spans="1:12" ht="25.5" x14ac:dyDescent="0.2">
      <c r="A86" s="31">
        <v>50</v>
      </c>
      <c r="B86" s="37">
        <v>50</v>
      </c>
      <c r="C86" s="38" t="s">
        <v>66</v>
      </c>
      <c r="D86" s="26">
        <v>1</v>
      </c>
      <c r="E86" s="24" t="s">
        <v>17</v>
      </c>
      <c r="F86" s="215">
        <v>44.86</v>
      </c>
      <c r="G86" s="216"/>
      <c r="H86" s="210">
        <f t="shared" si="16"/>
        <v>44.86</v>
      </c>
      <c r="I86" s="211"/>
      <c r="J86" s="99">
        <v>66</v>
      </c>
      <c r="K86" s="96">
        <f t="shared" si="17"/>
        <v>66</v>
      </c>
      <c r="L86" s="11"/>
    </row>
    <row r="87" spans="1:12" ht="25.5" customHeight="1" x14ac:dyDescent="0.2">
      <c r="A87" s="32">
        <v>51</v>
      </c>
      <c r="B87" s="33">
        <v>10847</v>
      </c>
      <c r="C87" s="34" t="s">
        <v>67</v>
      </c>
      <c r="D87" s="28">
        <v>1</v>
      </c>
      <c r="E87" s="29" t="s">
        <v>17</v>
      </c>
      <c r="F87" s="241">
        <v>73.41</v>
      </c>
      <c r="G87" s="242"/>
      <c r="H87" s="223">
        <f t="shared" si="16"/>
        <v>73.41</v>
      </c>
      <c r="I87" s="224"/>
      <c r="J87" s="105">
        <v>108</v>
      </c>
      <c r="K87" s="96">
        <f t="shared" si="17"/>
        <v>108</v>
      </c>
    </row>
    <row r="88" spans="1:12" ht="18.75" customHeight="1" x14ac:dyDescent="0.2">
      <c r="A88" s="31">
        <v>52</v>
      </c>
      <c r="B88" s="37">
        <v>10862</v>
      </c>
      <c r="C88" s="38" t="s">
        <v>68</v>
      </c>
      <c r="D88" s="26">
        <v>2</v>
      </c>
      <c r="E88" s="24" t="s">
        <v>17</v>
      </c>
      <c r="F88" s="215">
        <v>106.49</v>
      </c>
      <c r="G88" s="216"/>
      <c r="H88" s="210">
        <f t="shared" si="16"/>
        <v>212.98</v>
      </c>
      <c r="I88" s="211"/>
      <c r="J88" s="99">
        <v>156</v>
      </c>
      <c r="K88" s="96">
        <f t="shared" si="17"/>
        <v>312</v>
      </c>
    </row>
    <row r="89" spans="1:12" ht="18.75" customHeight="1" x14ac:dyDescent="0.2">
      <c r="A89" s="32">
        <v>53</v>
      </c>
      <c r="B89" s="33">
        <v>12668</v>
      </c>
      <c r="C89" s="34" t="s">
        <v>69</v>
      </c>
      <c r="D89" s="28">
        <v>1</v>
      </c>
      <c r="E89" s="29" t="s">
        <v>17</v>
      </c>
      <c r="F89" s="241">
        <v>227.47</v>
      </c>
      <c r="G89" s="242"/>
      <c r="H89" s="223">
        <f t="shared" si="16"/>
        <v>227.47</v>
      </c>
      <c r="I89" s="224"/>
      <c r="J89" s="105">
        <v>332.51</v>
      </c>
      <c r="K89" s="96">
        <f t="shared" si="17"/>
        <v>332.51</v>
      </c>
    </row>
    <row r="90" spans="1:12" ht="25.5" x14ac:dyDescent="0.2">
      <c r="A90" s="31">
        <v>54</v>
      </c>
      <c r="B90" s="37">
        <v>9895</v>
      </c>
      <c r="C90" s="38" t="s">
        <v>70</v>
      </c>
      <c r="D90" s="26">
        <v>1</v>
      </c>
      <c r="E90" s="24" t="s">
        <v>17</v>
      </c>
      <c r="F90" s="215">
        <v>51.21</v>
      </c>
      <c r="G90" s="216"/>
      <c r="H90" s="210">
        <f t="shared" si="16"/>
        <v>51.21</v>
      </c>
      <c r="I90" s="211"/>
      <c r="J90" s="99">
        <v>75.510000000000005</v>
      </c>
      <c r="K90" s="96">
        <f t="shared" si="17"/>
        <v>75.510000000000005</v>
      </c>
      <c r="L90" s="11"/>
    </row>
    <row r="91" spans="1:12" ht="25.5" customHeight="1" x14ac:dyDescent="0.2">
      <c r="A91" s="32">
        <v>55</v>
      </c>
      <c r="B91" s="33" t="s">
        <v>71</v>
      </c>
      <c r="C91" s="34" t="s">
        <v>72</v>
      </c>
      <c r="D91" s="28">
        <v>1</v>
      </c>
      <c r="E91" s="29" t="s">
        <v>17</v>
      </c>
      <c r="F91" s="241">
        <v>90.62</v>
      </c>
      <c r="G91" s="242"/>
      <c r="H91" s="223">
        <f t="shared" si="16"/>
        <v>90.62</v>
      </c>
      <c r="I91" s="224"/>
      <c r="J91" s="105">
        <v>132.51</v>
      </c>
      <c r="K91" s="96">
        <f t="shared" si="17"/>
        <v>132.51</v>
      </c>
      <c r="L91" s="11"/>
    </row>
    <row r="92" spans="1:12" ht="18.75" customHeight="1" x14ac:dyDescent="0.2">
      <c r="A92" s="31">
        <v>56</v>
      </c>
      <c r="B92" s="37">
        <v>42</v>
      </c>
      <c r="C92" s="38" t="s">
        <v>73</v>
      </c>
      <c r="D92" s="26">
        <v>6</v>
      </c>
      <c r="E92" s="24" t="s">
        <v>17</v>
      </c>
      <c r="F92" s="215">
        <v>53.47</v>
      </c>
      <c r="G92" s="216"/>
      <c r="H92" s="210">
        <f t="shared" si="16"/>
        <v>320.82</v>
      </c>
      <c r="I92" s="211"/>
      <c r="J92" s="99">
        <v>78.510000000000005</v>
      </c>
      <c r="K92" s="96">
        <f t="shared" si="17"/>
        <v>471.06000000000006</v>
      </c>
      <c r="L92" s="11"/>
    </row>
    <row r="93" spans="1:12" ht="18.75" customHeight="1" x14ac:dyDescent="0.2">
      <c r="A93" s="31">
        <v>57</v>
      </c>
      <c r="B93" s="37">
        <v>43</v>
      </c>
      <c r="C93" s="38" t="s">
        <v>74</v>
      </c>
      <c r="D93" s="26">
        <v>6</v>
      </c>
      <c r="E93" s="24" t="s">
        <v>17</v>
      </c>
      <c r="F93" s="215">
        <v>82.93</v>
      </c>
      <c r="G93" s="216"/>
      <c r="H93" s="210">
        <f t="shared" si="16"/>
        <v>497.58000000000004</v>
      </c>
      <c r="I93" s="211"/>
      <c r="J93" s="99">
        <v>121.51</v>
      </c>
      <c r="K93" s="96">
        <f t="shared" si="17"/>
        <v>729.06000000000006</v>
      </c>
      <c r="L93" s="11"/>
    </row>
    <row r="94" spans="1:12" ht="18.75" customHeight="1" x14ac:dyDescent="0.2">
      <c r="A94" s="31">
        <v>58</v>
      </c>
      <c r="B94" s="37" t="s">
        <v>71</v>
      </c>
      <c r="C94" s="38" t="s">
        <v>75</v>
      </c>
      <c r="D94" s="26">
        <v>2</v>
      </c>
      <c r="E94" s="24" t="s">
        <v>17</v>
      </c>
      <c r="F94" s="215">
        <v>128.24</v>
      </c>
      <c r="G94" s="216"/>
      <c r="H94" s="210">
        <f t="shared" si="16"/>
        <v>256.48</v>
      </c>
      <c r="I94" s="211"/>
      <c r="J94" s="99">
        <v>188</v>
      </c>
      <c r="K94" s="96">
        <f t="shared" si="17"/>
        <v>376</v>
      </c>
      <c r="L94" s="11"/>
    </row>
    <row r="95" spans="1:12" ht="18.75" customHeight="1" x14ac:dyDescent="0.2">
      <c r="A95" s="31">
        <v>59</v>
      </c>
      <c r="B95" s="37">
        <v>12087</v>
      </c>
      <c r="C95" s="38" t="s">
        <v>76</v>
      </c>
      <c r="D95" s="26">
        <v>2</v>
      </c>
      <c r="E95" s="24" t="s">
        <v>17</v>
      </c>
      <c r="F95" s="215">
        <v>54.37</v>
      </c>
      <c r="G95" s="216"/>
      <c r="H95" s="210">
        <f t="shared" si="16"/>
        <v>108.74</v>
      </c>
      <c r="I95" s="211"/>
      <c r="J95" s="99">
        <v>79.510000000000005</v>
      </c>
      <c r="K95" s="96">
        <f t="shared" si="17"/>
        <v>159.02000000000001</v>
      </c>
      <c r="L95" s="11"/>
    </row>
    <row r="96" spans="1:12" ht="25.5" x14ac:dyDescent="0.2">
      <c r="A96" s="31">
        <v>60</v>
      </c>
      <c r="B96" s="37">
        <v>48</v>
      </c>
      <c r="C96" s="38" t="s">
        <v>77</v>
      </c>
      <c r="D96" s="26">
        <v>2</v>
      </c>
      <c r="E96" s="24" t="s">
        <v>17</v>
      </c>
      <c r="F96" s="215">
        <v>35.340000000000003</v>
      </c>
      <c r="G96" s="216"/>
      <c r="H96" s="210">
        <f t="shared" si="16"/>
        <v>70.680000000000007</v>
      </c>
      <c r="I96" s="211"/>
      <c r="J96" s="99">
        <v>52</v>
      </c>
      <c r="K96" s="96">
        <f t="shared" si="17"/>
        <v>104</v>
      </c>
    </row>
    <row r="97" spans="1:12" ht="25.5" x14ac:dyDescent="0.2">
      <c r="A97" s="32">
        <v>61</v>
      </c>
      <c r="B97" s="33">
        <v>45</v>
      </c>
      <c r="C97" s="34" t="s">
        <v>78</v>
      </c>
      <c r="D97" s="28">
        <v>2</v>
      </c>
      <c r="E97" s="29" t="s">
        <v>17</v>
      </c>
      <c r="F97" s="241">
        <v>84.74</v>
      </c>
      <c r="G97" s="242"/>
      <c r="H97" s="223">
        <f t="shared" si="16"/>
        <v>169.48</v>
      </c>
      <c r="I97" s="224"/>
      <c r="J97" s="105">
        <v>124.51</v>
      </c>
      <c r="K97" s="96">
        <f t="shared" si="17"/>
        <v>249.02</v>
      </c>
    </row>
    <row r="98" spans="1:12" ht="18.75" customHeight="1" x14ac:dyDescent="0.2">
      <c r="A98" s="31">
        <v>62</v>
      </c>
      <c r="B98" s="37">
        <v>46</v>
      </c>
      <c r="C98" s="38" t="s">
        <v>79</v>
      </c>
      <c r="D98" s="26">
        <v>2</v>
      </c>
      <c r="E98" s="24" t="s">
        <v>17</v>
      </c>
      <c r="F98" s="215">
        <v>164.49</v>
      </c>
      <c r="G98" s="216"/>
      <c r="H98" s="210">
        <f t="shared" si="16"/>
        <v>328.98</v>
      </c>
      <c r="I98" s="211"/>
      <c r="J98" s="103">
        <v>240.51</v>
      </c>
      <c r="K98" s="96">
        <f t="shared" si="17"/>
        <v>481.02</v>
      </c>
    </row>
    <row r="99" spans="1:12" ht="25.5" x14ac:dyDescent="0.2">
      <c r="A99" s="31">
        <v>63</v>
      </c>
      <c r="B99" s="37">
        <v>44</v>
      </c>
      <c r="C99" s="39" t="s">
        <v>261</v>
      </c>
      <c r="D99" s="26">
        <v>2</v>
      </c>
      <c r="E99" s="24" t="s">
        <v>17</v>
      </c>
      <c r="F99" s="215">
        <v>33.99</v>
      </c>
      <c r="G99" s="216"/>
      <c r="H99" s="210">
        <f t="shared" si="16"/>
        <v>67.98</v>
      </c>
      <c r="I99" s="211"/>
      <c r="J99" s="99">
        <v>50</v>
      </c>
      <c r="K99" s="96">
        <f t="shared" si="17"/>
        <v>100</v>
      </c>
    </row>
    <row r="100" spans="1:12" ht="25.5" x14ac:dyDescent="0.2">
      <c r="A100" s="75">
        <v>64</v>
      </c>
      <c r="B100" s="76">
        <v>51</v>
      </c>
      <c r="C100" s="77" t="s">
        <v>262</v>
      </c>
      <c r="D100" s="20">
        <v>2</v>
      </c>
      <c r="E100" s="21" t="s">
        <v>17</v>
      </c>
      <c r="F100" s="217">
        <v>56.65</v>
      </c>
      <c r="G100" s="218"/>
      <c r="H100" s="219">
        <f t="shared" si="16"/>
        <v>113.3</v>
      </c>
      <c r="I100" s="220"/>
      <c r="J100" s="98">
        <v>83.51</v>
      </c>
      <c r="K100" s="96">
        <f t="shared" si="17"/>
        <v>167.02</v>
      </c>
    </row>
    <row r="101" spans="1:12" ht="25.5" x14ac:dyDescent="0.2">
      <c r="A101" s="32">
        <v>65</v>
      </c>
      <c r="B101" s="33">
        <v>13649</v>
      </c>
      <c r="C101" s="34" t="s">
        <v>263</v>
      </c>
      <c r="D101" s="28">
        <v>2</v>
      </c>
      <c r="E101" s="29" t="s">
        <v>17</v>
      </c>
      <c r="F101" s="241">
        <v>77.03</v>
      </c>
      <c r="G101" s="242"/>
      <c r="H101" s="223">
        <f t="shared" si="16"/>
        <v>154.06</v>
      </c>
      <c r="I101" s="224"/>
      <c r="J101" s="105">
        <v>113</v>
      </c>
      <c r="K101" s="96">
        <f t="shared" si="17"/>
        <v>226</v>
      </c>
    </row>
    <row r="102" spans="1:12" ht="25.5" x14ac:dyDescent="0.2">
      <c r="A102" s="31">
        <v>66</v>
      </c>
      <c r="B102" s="37">
        <v>7633</v>
      </c>
      <c r="C102" s="38" t="s">
        <v>264</v>
      </c>
      <c r="D102" s="26">
        <v>2</v>
      </c>
      <c r="E102" s="24" t="s">
        <v>17</v>
      </c>
      <c r="F102" s="215">
        <v>154.06</v>
      </c>
      <c r="G102" s="216"/>
      <c r="H102" s="210">
        <f t="shared" si="16"/>
        <v>308.12</v>
      </c>
      <c r="I102" s="211"/>
      <c r="J102" s="99">
        <v>225.51</v>
      </c>
      <c r="K102" s="96">
        <f t="shared" si="17"/>
        <v>451.02</v>
      </c>
    </row>
    <row r="103" spans="1:12" ht="19.5" customHeight="1" thickBot="1" x14ac:dyDescent="0.25">
      <c r="A103" s="229" t="s">
        <v>228</v>
      </c>
      <c r="B103" s="230"/>
      <c r="C103" s="230"/>
      <c r="D103" s="230"/>
      <c r="E103" s="231"/>
      <c r="F103" s="232">
        <f>SUM(H82:I102)</f>
        <v>3915.1299999999997</v>
      </c>
      <c r="G103" s="233"/>
      <c r="H103" s="233"/>
      <c r="I103" s="234"/>
      <c r="J103" s="354">
        <f>SUM(K82:K102)</f>
        <v>5739.7900000000009</v>
      </c>
      <c r="K103" s="355"/>
      <c r="L103" s="11"/>
    </row>
    <row r="104" spans="1:12" ht="31.5" customHeight="1" thickBot="1" x14ac:dyDescent="0.25">
      <c r="A104" s="212" t="s">
        <v>213</v>
      </c>
      <c r="B104" s="213"/>
      <c r="C104" s="213"/>
      <c r="D104" s="213"/>
      <c r="E104" s="214"/>
      <c r="F104" s="245" t="s">
        <v>277</v>
      </c>
      <c r="G104" s="246"/>
      <c r="H104" s="246"/>
      <c r="I104" s="246"/>
      <c r="J104" s="246"/>
      <c r="K104" s="246"/>
    </row>
    <row r="105" spans="1:12" ht="25.5" customHeight="1" x14ac:dyDescent="0.2">
      <c r="A105" s="22">
        <v>67</v>
      </c>
      <c r="B105" s="40">
        <v>55</v>
      </c>
      <c r="C105" s="70" t="s">
        <v>80</v>
      </c>
      <c r="D105" s="18">
        <v>2</v>
      </c>
      <c r="E105" s="19" t="s">
        <v>17</v>
      </c>
      <c r="F105" s="243">
        <v>37.159999999999997</v>
      </c>
      <c r="G105" s="244"/>
      <c r="H105" s="221">
        <f t="shared" ref="H105:H109" si="18">SUM(D105*F105)</f>
        <v>74.319999999999993</v>
      </c>
      <c r="I105" s="222"/>
      <c r="J105" s="97">
        <v>55</v>
      </c>
      <c r="K105" s="96">
        <f t="shared" ref="K105:K110" si="19">SUM(D105*J105)</f>
        <v>110</v>
      </c>
      <c r="L105" s="14"/>
    </row>
    <row r="106" spans="1:12" ht="25.5" customHeight="1" x14ac:dyDescent="0.2">
      <c r="A106" s="27">
        <v>68</v>
      </c>
      <c r="B106" s="78">
        <v>56</v>
      </c>
      <c r="C106" s="43" t="s">
        <v>81</v>
      </c>
      <c r="D106" s="28">
        <v>2</v>
      </c>
      <c r="E106" s="29" t="s">
        <v>17</v>
      </c>
      <c r="F106" s="241">
        <v>42.59</v>
      </c>
      <c r="G106" s="242"/>
      <c r="H106" s="223">
        <f t="shared" si="18"/>
        <v>85.18</v>
      </c>
      <c r="I106" s="224"/>
      <c r="J106" s="105">
        <v>63</v>
      </c>
      <c r="K106" s="96">
        <f t="shared" si="19"/>
        <v>126</v>
      </c>
      <c r="L106" s="14"/>
    </row>
    <row r="107" spans="1:12" ht="25.5" x14ac:dyDescent="0.2">
      <c r="A107" s="25">
        <v>69</v>
      </c>
      <c r="B107" s="79">
        <v>58</v>
      </c>
      <c r="C107" s="39" t="s">
        <v>82</v>
      </c>
      <c r="D107" s="26">
        <v>2</v>
      </c>
      <c r="E107" s="24" t="s">
        <v>17</v>
      </c>
      <c r="F107" s="215">
        <v>58.91</v>
      </c>
      <c r="G107" s="216"/>
      <c r="H107" s="210">
        <f t="shared" si="18"/>
        <v>117.82</v>
      </c>
      <c r="I107" s="211"/>
      <c r="J107" s="99">
        <v>86.51</v>
      </c>
      <c r="K107" s="96">
        <f t="shared" si="19"/>
        <v>173.02</v>
      </c>
    </row>
    <row r="108" spans="1:12" ht="25.5" x14ac:dyDescent="0.2">
      <c r="A108" s="27">
        <v>70</v>
      </c>
      <c r="B108" s="78">
        <v>9304</v>
      </c>
      <c r="C108" s="43" t="s">
        <v>83</v>
      </c>
      <c r="D108" s="28">
        <v>2</v>
      </c>
      <c r="E108" s="29" t="s">
        <v>17</v>
      </c>
      <c r="F108" s="241">
        <v>88.81</v>
      </c>
      <c r="G108" s="242"/>
      <c r="H108" s="223">
        <f t="shared" si="18"/>
        <v>177.62</v>
      </c>
      <c r="I108" s="224"/>
      <c r="J108" s="105">
        <v>130</v>
      </c>
      <c r="K108" s="96">
        <f t="shared" si="19"/>
        <v>260</v>
      </c>
    </row>
    <row r="109" spans="1:12" ht="25.5" customHeight="1" x14ac:dyDescent="0.2">
      <c r="A109" s="25">
        <v>71</v>
      </c>
      <c r="B109" s="79">
        <v>133</v>
      </c>
      <c r="C109" s="39" t="s">
        <v>84</v>
      </c>
      <c r="D109" s="26">
        <v>1</v>
      </c>
      <c r="E109" s="24" t="s">
        <v>17</v>
      </c>
      <c r="F109" s="215">
        <v>197.56</v>
      </c>
      <c r="G109" s="371"/>
      <c r="H109" s="210">
        <f t="shared" si="18"/>
        <v>197.56</v>
      </c>
      <c r="I109" s="211"/>
      <c r="J109" s="99">
        <v>288.51</v>
      </c>
      <c r="K109" s="96">
        <f t="shared" si="19"/>
        <v>288.51</v>
      </c>
    </row>
    <row r="110" spans="1:12" ht="18.75" customHeight="1" x14ac:dyDescent="0.2">
      <c r="A110" s="66" t="s">
        <v>259</v>
      </c>
      <c r="B110" s="80">
        <v>9708</v>
      </c>
      <c r="C110" s="74" t="s">
        <v>250</v>
      </c>
      <c r="D110" s="64">
        <v>2</v>
      </c>
      <c r="E110" s="63" t="s">
        <v>17</v>
      </c>
      <c r="F110" s="198">
        <v>994.06</v>
      </c>
      <c r="G110" s="199"/>
      <c r="H110" s="196">
        <f t="shared" ref="H110" si="20">SUM(D110*F110)</f>
        <v>1988.12</v>
      </c>
      <c r="I110" s="197"/>
      <c r="J110" s="106">
        <v>1350</v>
      </c>
      <c r="K110" s="96">
        <f t="shared" si="19"/>
        <v>2700</v>
      </c>
    </row>
    <row r="111" spans="1:12" ht="18.75" customHeight="1" x14ac:dyDescent="0.2">
      <c r="A111" s="167" t="s">
        <v>311</v>
      </c>
      <c r="B111" s="168">
        <v>9411</v>
      </c>
      <c r="C111" s="169" t="s">
        <v>329</v>
      </c>
      <c r="D111" s="159">
        <v>1</v>
      </c>
      <c r="E111" s="170" t="s">
        <v>17</v>
      </c>
      <c r="F111" s="109"/>
      <c r="G111" s="155"/>
      <c r="H111" s="110"/>
      <c r="I111" s="116"/>
      <c r="J111" s="103">
        <v>4546.83</v>
      </c>
      <c r="K111" s="130">
        <f t="shared" ref="K111" si="21">SUM(D111*J111)</f>
        <v>4546.83</v>
      </c>
    </row>
    <row r="112" spans="1:12" ht="25.5" customHeight="1" x14ac:dyDescent="0.2">
      <c r="A112" s="167" t="s">
        <v>328</v>
      </c>
      <c r="B112" s="168">
        <v>7672</v>
      </c>
      <c r="C112" s="169" t="s">
        <v>312</v>
      </c>
      <c r="D112" s="159">
        <v>1</v>
      </c>
      <c r="E112" s="170" t="s">
        <v>17</v>
      </c>
      <c r="F112" s="109"/>
      <c r="G112" s="155"/>
      <c r="H112" s="110"/>
      <c r="I112" s="116"/>
      <c r="J112" s="103">
        <v>4546.83</v>
      </c>
      <c r="K112" s="130">
        <f t="shared" ref="K112" si="22">SUM(D112*J112)</f>
        <v>4546.83</v>
      </c>
    </row>
    <row r="113" spans="1:12" x14ac:dyDescent="0.2">
      <c r="A113" s="235" t="s">
        <v>229</v>
      </c>
      <c r="B113" s="236"/>
      <c r="C113" s="236"/>
      <c r="D113" s="236"/>
      <c r="E113" s="237"/>
      <c r="F113" s="365">
        <f>SUM(H105:I109)</f>
        <v>652.5</v>
      </c>
      <c r="G113" s="366"/>
      <c r="H113" s="366"/>
      <c r="I113" s="367"/>
      <c r="J113" s="363">
        <f>SUM(K105:K112)</f>
        <v>12751.19</v>
      </c>
      <c r="K113" s="364"/>
    </row>
    <row r="114" spans="1:12" ht="13.5" customHeight="1" thickBot="1" x14ac:dyDescent="0.25">
      <c r="A114" s="229"/>
      <c r="B114" s="230"/>
      <c r="C114" s="230"/>
      <c r="D114" s="230"/>
      <c r="E114" s="231"/>
      <c r="F114" s="238">
        <f>SUM(H105+H106+H107+H108+H109+H110)</f>
        <v>2640.62</v>
      </c>
      <c r="G114" s="239"/>
      <c r="H114" s="239"/>
      <c r="I114" s="240"/>
      <c r="J114" s="354"/>
      <c r="K114" s="355"/>
      <c r="L114" s="14"/>
    </row>
    <row r="115" spans="1:12" ht="31.5" customHeight="1" thickBot="1" x14ac:dyDescent="0.25">
      <c r="A115" s="212" t="s">
        <v>214</v>
      </c>
      <c r="B115" s="213"/>
      <c r="C115" s="213"/>
      <c r="D115" s="213"/>
      <c r="E115" s="214"/>
      <c r="F115" s="245" t="s">
        <v>276</v>
      </c>
      <c r="G115" s="246"/>
      <c r="H115" s="246"/>
      <c r="I115" s="246"/>
      <c r="J115" s="246"/>
      <c r="K115" s="247"/>
      <c r="L115" s="14"/>
    </row>
    <row r="116" spans="1:12" ht="25.5" customHeight="1" x14ac:dyDescent="0.2">
      <c r="A116" s="22">
        <v>72</v>
      </c>
      <c r="B116" s="40">
        <v>11528</v>
      </c>
      <c r="C116" s="70" t="s">
        <v>85</v>
      </c>
      <c r="D116" s="18">
        <v>4</v>
      </c>
      <c r="E116" s="19" t="s">
        <v>17</v>
      </c>
      <c r="F116" s="243">
        <v>62.66</v>
      </c>
      <c r="G116" s="244"/>
      <c r="H116" s="221">
        <f t="shared" ref="H116:H122" si="23">SUM(D116*F116)</f>
        <v>250.64</v>
      </c>
      <c r="I116" s="222"/>
      <c r="J116" s="97">
        <v>87.2</v>
      </c>
      <c r="K116" s="96">
        <f t="shared" ref="K116:K122" si="24">SUM(D116*J116)</f>
        <v>348.8</v>
      </c>
      <c r="L116" s="14"/>
    </row>
    <row r="117" spans="1:12" ht="25.5" customHeight="1" x14ac:dyDescent="0.2">
      <c r="A117" s="27">
        <v>73</v>
      </c>
      <c r="B117" s="78">
        <v>187</v>
      </c>
      <c r="C117" s="43" t="s">
        <v>86</v>
      </c>
      <c r="D117" s="28">
        <v>6</v>
      </c>
      <c r="E117" s="29" t="s">
        <v>17</v>
      </c>
      <c r="F117" s="241">
        <v>55.74</v>
      </c>
      <c r="G117" s="242"/>
      <c r="H117" s="223">
        <f t="shared" si="23"/>
        <v>334.44</v>
      </c>
      <c r="I117" s="224"/>
      <c r="J117" s="105">
        <v>82</v>
      </c>
      <c r="K117" s="96">
        <f t="shared" si="24"/>
        <v>492</v>
      </c>
    </row>
    <row r="118" spans="1:12" ht="18.75" customHeight="1" x14ac:dyDescent="0.2">
      <c r="A118" s="25">
        <v>74</v>
      </c>
      <c r="B118" s="79">
        <v>7606</v>
      </c>
      <c r="C118" s="39" t="s">
        <v>87</v>
      </c>
      <c r="D118" s="26">
        <v>4</v>
      </c>
      <c r="E118" s="24" t="s">
        <v>17</v>
      </c>
      <c r="F118" s="215">
        <v>55.74</v>
      </c>
      <c r="G118" s="216"/>
      <c r="H118" s="210">
        <f t="shared" si="23"/>
        <v>222.96</v>
      </c>
      <c r="I118" s="211"/>
      <c r="J118" s="99">
        <v>82</v>
      </c>
      <c r="K118" s="96">
        <f t="shared" si="24"/>
        <v>328</v>
      </c>
    </row>
    <row r="119" spans="1:12" ht="18.75" customHeight="1" x14ac:dyDescent="0.2">
      <c r="A119" s="25">
        <v>75</v>
      </c>
      <c r="B119" s="79">
        <v>10507</v>
      </c>
      <c r="C119" s="39" t="s">
        <v>88</v>
      </c>
      <c r="D119" s="26">
        <v>4</v>
      </c>
      <c r="E119" s="24" t="s">
        <v>17</v>
      </c>
      <c r="F119" s="215">
        <v>38.97</v>
      </c>
      <c r="G119" s="216"/>
      <c r="H119" s="210">
        <f t="shared" si="23"/>
        <v>155.88</v>
      </c>
      <c r="I119" s="211"/>
      <c r="J119" s="99">
        <v>57.21</v>
      </c>
      <c r="K119" s="96">
        <f t="shared" si="24"/>
        <v>228.84</v>
      </c>
    </row>
    <row r="120" spans="1:12" ht="18.75" customHeight="1" x14ac:dyDescent="0.2">
      <c r="A120" s="25">
        <v>76</v>
      </c>
      <c r="B120" s="79">
        <v>10508</v>
      </c>
      <c r="C120" s="39" t="s">
        <v>89</v>
      </c>
      <c r="D120" s="26">
        <v>1</v>
      </c>
      <c r="E120" s="24" t="s">
        <v>17</v>
      </c>
      <c r="F120" s="215">
        <v>58.46</v>
      </c>
      <c r="G120" s="216"/>
      <c r="H120" s="210">
        <f t="shared" si="23"/>
        <v>58.46</v>
      </c>
      <c r="I120" s="211"/>
      <c r="J120" s="99">
        <v>85.51</v>
      </c>
      <c r="K120" s="96">
        <f t="shared" si="24"/>
        <v>85.51</v>
      </c>
    </row>
    <row r="121" spans="1:12" ht="18.75" customHeight="1" x14ac:dyDescent="0.2">
      <c r="A121" s="25">
        <v>77</v>
      </c>
      <c r="B121" s="79">
        <v>190</v>
      </c>
      <c r="C121" s="39" t="s">
        <v>90</v>
      </c>
      <c r="D121" s="26">
        <v>1</v>
      </c>
      <c r="E121" s="24" t="s">
        <v>17</v>
      </c>
      <c r="F121" s="215">
        <v>76.12</v>
      </c>
      <c r="G121" s="216"/>
      <c r="H121" s="210">
        <f t="shared" si="23"/>
        <v>76.12</v>
      </c>
      <c r="I121" s="211"/>
      <c r="J121" s="99">
        <v>111.51</v>
      </c>
      <c r="K121" s="96">
        <f t="shared" si="24"/>
        <v>111.51</v>
      </c>
    </row>
    <row r="122" spans="1:12" ht="18.75" customHeight="1" x14ac:dyDescent="0.2">
      <c r="A122" s="25">
        <v>78</v>
      </c>
      <c r="B122" s="79">
        <v>13546</v>
      </c>
      <c r="C122" s="39" t="s">
        <v>91</v>
      </c>
      <c r="D122" s="26">
        <v>1</v>
      </c>
      <c r="E122" s="24" t="s">
        <v>17</v>
      </c>
      <c r="F122" s="215">
        <v>196.66</v>
      </c>
      <c r="G122" s="216"/>
      <c r="H122" s="210">
        <f t="shared" si="23"/>
        <v>196.66</v>
      </c>
      <c r="I122" s="211"/>
      <c r="J122" s="99">
        <v>287.51</v>
      </c>
      <c r="K122" s="96">
        <f t="shared" si="24"/>
        <v>287.51</v>
      </c>
    </row>
    <row r="123" spans="1:12" ht="19.5" customHeight="1" thickBot="1" x14ac:dyDescent="0.25">
      <c r="A123" s="348" t="s">
        <v>230</v>
      </c>
      <c r="B123" s="384"/>
      <c r="C123" s="384"/>
      <c r="D123" s="384"/>
      <c r="E123" s="385"/>
      <c r="F123" s="351">
        <f>SUM(H116:I122)</f>
        <v>1295.1600000000001</v>
      </c>
      <c r="G123" s="352"/>
      <c r="H123" s="352"/>
      <c r="I123" s="353"/>
      <c r="J123" s="386">
        <f>SUM(K116:K122)</f>
        <v>1882.1699999999998</v>
      </c>
      <c r="K123" s="379"/>
    </row>
    <row r="124" spans="1:12" ht="31.5" customHeight="1" thickBot="1" x14ac:dyDescent="0.25">
      <c r="A124" s="212" t="s">
        <v>215</v>
      </c>
      <c r="B124" s="213"/>
      <c r="C124" s="213"/>
      <c r="D124" s="213"/>
      <c r="E124" s="214"/>
      <c r="F124" s="245" t="s">
        <v>275</v>
      </c>
      <c r="G124" s="246"/>
      <c r="H124" s="246"/>
      <c r="I124" s="246"/>
      <c r="J124" s="246"/>
      <c r="K124" s="247"/>
    </row>
    <row r="125" spans="1:12" ht="18.75" customHeight="1" x14ac:dyDescent="0.2">
      <c r="A125" s="22">
        <v>79</v>
      </c>
      <c r="B125" s="40">
        <v>30</v>
      </c>
      <c r="C125" s="70" t="s">
        <v>92</v>
      </c>
      <c r="D125" s="18">
        <v>1</v>
      </c>
      <c r="E125" s="19" t="s">
        <v>17</v>
      </c>
      <c r="F125" s="243">
        <v>24.47</v>
      </c>
      <c r="G125" s="244"/>
      <c r="H125" s="221">
        <f t="shared" ref="H125:H142" si="25">SUM(D125*F125)</f>
        <v>24.47</v>
      </c>
      <c r="I125" s="222"/>
      <c r="J125" s="97">
        <v>36.51</v>
      </c>
      <c r="K125" s="107">
        <f t="shared" ref="K125:K142" si="26">SUM(D125*J125)</f>
        <v>36.51</v>
      </c>
    </row>
    <row r="126" spans="1:12" ht="18.75" customHeight="1" x14ac:dyDescent="0.2">
      <c r="A126" s="25">
        <v>80</v>
      </c>
      <c r="B126" s="79">
        <v>31</v>
      </c>
      <c r="C126" s="39" t="s">
        <v>93</v>
      </c>
      <c r="D126" s="26">
        <v>1</v>
      </c>
      <c r="E126" s="24" t="s">
        <v>17</v>
      </c>
      <c r="F126" s="215">
        <v>41.69</v>
      </c>
      <c r="G126" s="216"/>
      <c r="H126" s="210">
        <f t="shared" si="25"/>
        <v>41.69</v>
      </c>
      <c r="I126" s="211"/>
      <c r="J126" s="99">
        <v>61</v>
      </c>
      <c r="K126" s="96">
        <f t="shared" si="26"/>
        <v>61</v>
      </c>
    </row>
    <row r="127" spans="1:12" ht="18.75" customHeight="1" x14ac:dyDescent="0.2">
      <c r="A127" s="25">
        <v>81</v>
      </c>
      <c r="B127" s="79">
        <v>27</v>
      </c>
      <c r="C127" s="39" t="s">
        <v>94</v>
      </c>
      <c r="D127" s="26">
        <v>1</v>
      </c>
      <c r="E127" s="24" t="s">
        <v>17</v>
      </c>
      <c r="F127" s="215">
        <v>20.84</v>
      </c>
      <c r="G127" s="216"/>
      <c r="H127" s="210">
        <f t="shared" si="25"/>
        <v>20.84</v>
      </c>
      <c r="I127" s="211"/>
      <c r="J127" s="99">
        <v>31</v>
      </c>
      <c r="K127" s="96">
        <f t="shared" si="26"/>
        <v>31</v>
      </c>
    </row>
    <row r="128" spans="1:12" ht="18.75" customHeight="1" x14ac:dyDescent="0.2">
      <c r="A128" s="25">
        <v>82</v>
      </c>
      <c r="B128" s="79">
        <v>12156</v>
      </c>
      <c r="C128" s="39" t="s">
        <v>95</v>
      </c>
      <c r="D128" s="26">
        <v>1</v>
      </c>
      <c r="E128" s="24" t="s">
        <v>17</v>
      </c>
      <c r="F128" s="215">
        <v>38.520000000000003</v>
      </c>
      <c r="G128" s="216"/>
      <c r="H128" s="210">
        <f t="shared" si="25"/>
        <v>38.520000000000003</v>
      </c>
      <c r="I128" s="211"/>
      <c r="J128" s="99">
        <v>57</v>
      </c>
      <c r="K128" s="96">
        <f t="shared" si="26"/>
        <v>57</v>
      </c>
    </row>
    <row r="129" spans="1:12" ht="18.75" customHeight="1" x14ac:dyDescent="0.2">
      <c r="A129" s="25">
        <v>83</v>
      </c>
      <c r="B129" s="79">
        <v>25</v>
      </c>
      <c r="C129" s="39" t="s">
        <v>96</v>
      </c>
      <c r="D129" s="26">
        <v>2</v>
      </c>
      <c r="E129" s="24" t="s">
        <v>17</v>
      </c>
      <c r="F129" s="215">
        <v>39.43</v>
      </c>
      <c r="G129" s="216"/>
      <c r="H129" s="210">
        <f t="shared" si="25"/>
        <v>78.86</v>
      </c>
      <c r="I129" s="211"/>
      <c r="J129" s="99">
        <v>58</v>
      </c>
      <c r="K129" s="108">
        <f t="shared" si="26"/>
        <v>116</v>
      </c>
    </row>
    <row r="130" spans="1:12" ht="18.75" customHeight="1" x14ac:dyDescent="0.2">
      <c r="A130" s="25">
        <v>84</v>
      </c>
      <c r="B130" s="79">
        <v>26</v>
      </c>
      <c r="C130" s="39" t="s">
        <v>97</v>
      </c>
      <c r="D130" s="26">
        <v>1</v>
      </c>
      <c r="E130" s="24" t="s">
        <v>17</v>
      </c>
      <c r="F130" s="215">
        <v>56.65</v>
      </c>
      <c r="G130" s="216"/>
      <c r="H130" s="210">
        <f t="shared" si="25"/>
        <v>56.65</v>
      </c>
      <c r="I130" s="211"/>
      <c r="J130" s="99">
        <v>83.51</v>
      </c>
      <c r="K130" s="96">
        <f t="shared" si="26"/>
        <v>83.51</v>
      </c>
    </row>
    <row r="131" spans="1:12" ht="18.75" customHeight="1" x14ac:dyDescent="0.2">
      <c r="A131" s="25">
        <v>85</v>
      </c>
      <c r="B131" s="79">
        <v>23</v>
      </c>
      <c r="C131" s="39" t="s">
        <v>98</v>
      </c>
      <c r="D131" s="26">
        <v>1</v>
      </c>
      <c r="E131" s="24" t="s">
        <v>17</v>
      </c>
      <c r="F131" s="215">
        <v>58.46</v>
      </c>
      <c r="G131" s="216"/>
      <c r="H131" s="210">
        <f t="shared" si="25"/>
        <v>58.46</v>
      </c>
      <c r="I131" s="211"/>
      <c r="J131" s="99">
        <v>85.51</v>
      </c>
      <c r="K131" s="96">
        <f t="shared" si="26"/>
        <v>85.51</v>
      </c>
    </row>
    <row r="132" spans="1:12" ht="18.75" customHeight="1" x14ac:dyDescent="0.2">
      <c r="A132" s="25">
        <v>86</v>
      </c>
      <c r="B132" s="79">
        <v>24</v>
      </c>
      <c r="C132" s="39" t="s">
        <v>99</v>
      </c>
      <c r="D132" s="26">
        <v>1</v>
      </c>
      <c r="E132" s="24" t="s">
        <v>17</v>
      </c>
      <c r="F132" s="215">
        <v>76.12</v>
      </c>
      <c r="G132" s="216"/>
      <c r="H132" s="210">
        <f t="shared" si="25"/>
        <v>76.12</v>
      </c>
      <c r="I132" s="211"/>
      <c r="J132" s="103">
        <v>111.51</v>
      </c>
      <c r="K132" s="96">
        <f t="shared" si="26"/>
        <v>111.51</v>
      </c>
    </row>
    <row r="133" spans="1:12" ht="18.75" customHeight="1" x14ac:dyDescent="0.2">
      <c r="A133" s="23">
        <v>87</v>
      </c>
      <c r="B133" s="81">
        <v>9923</v>
      </c>
      <c r="C133" s="82" t="s">
        <v>100</v>
      </c>
      <c r="D133" s="20">
        <v>1</v>
      </c>
      <c r="E133" s="21" t="s">
        <v>17</v>
      </c>
      <c r="F133" s="217">
        <v>100.59</v>
      </c>
      <c r="G133" s="218"/>
      <c r="H133" s="219">
        <f t="shared" si="25"/>
        <v>100.59</v>
      </c>
      <c r="I133" s="220"/>
      <c r="J133" s="98">
        <v>147</v>
      </c>
      <c r="K133" s="96">
        <f t="shared" si="26"/>
        <v>147</v>
      </c>
    </row>
    <row r="134" spans="1:12" ht="18.75" customHeight="1" x14ac:dyDescent="0.2">
      <c r="A134" s="25">
        <v>88</v>
      </c>
      <c r="B134" s="79">
        <v>34</v>
      </c>
      <c r="C134" s="39" t="s">
        <v>101</v>
      </c>
      <c r="D134" s="26">
        <v>1</v>
      </c>
      <c r="E134" s="24" t="s">
        <v>17</v>
      </c>
      <c r="F134" s="215">
        <v>117.36</v>
      </c>
      <c r="G134" s="216"/>
      <c r="H134" s="210">
        <f t="shared" si="25"/>
        <v>117.36</v>
      </c>
      <c r="I134" s="211"/>
      <c r="J134" s="99">
        <v>172</v>
      </c>
      <c r="K134" s="96">
        <f t="shared" si="26"/>
        <v>172</v>
      </c>
    </row>
    <row r="135" spans="1:12" ht="18.75" customHeight="1" x14ac:dyDescent="0.2">
      <c r="A135" s="25">
        <v>89</v>
      </c>
      <c r="B135" s="79">
        <v>9726</v>
      </c>
      <c r="C135" s="39" t="s">
        <v>102</v>
      </c>
      <c r="D135" s="26">
        <v>1</v>
      </c>
      <c r="E135" s="24" t="s">
        <v>17</v>
      </c>
      <c r="F135" s="215">
        <v>16.77</v>
      </c>
      <c r="G135" s="216"/>
      <c r="H135" s="210">
        <f t="shared" si="25"/>
        <v>16.77</v>
      </c>
      <c r="I135" s="211"/>
      <c r="J135" s="99">
        <v>25</v>
      </c>
      <c r="K135" s="96">
        <f t="shared" si="26"/>
        <v>25</v>
      </c>
    </row>
    <row r="136" spans="1:12" ht="18.75" customHeight="1" x14ac:dyDescent="0.2">
      <c r="A136" s="25">
        <v>90</v>
      </c>
      <c r="B136" s="79">
        <v>11501</v>
      </c>
      <c r="C136" s="39" t="s">
        <v>103</v>
      </c>
      <c r="D136" s="26">
        <v>1</v>
      </c>
      <c r="E136" s="24" t="s">
        <v>17</v>
      </c>
      <c r="F136" s="215">
        <v>34.9</v>
      </c>
      <c r="G136" s="216"/>
      <c r="H136" s="210">
        <f t="shared" si="25"/>
        <v>34.9</v>
      </c>
      <c r="I136" s="211"/>
      <c r="J136" s="99">
        <v>51.51</v>
      </c>
      <c r="K136" s="96">
        <f t="shared" si="26"/>
        <v>51.51</v>
      </c>
    </row>
    <row r="137" spans="1:12" ht="18.75" customHeight="1" x14ac:dyDescent="0.2">
      <c r="A137" s="25">
        <v>91</v>
      </c>
      <c r="B137" s="79">
        <v>9725</v>
      </c>
      <c r="C137" s="39" t="s">
        <v>104</v>
      </c>
      <c r="D137" s="26">
        <v>2</v>
      </c>
      <c r="E137" s="24" t="s">
        <v>17</v>
      </c>
      <c r="F137" s="215">
        <v>29.91</v>
      </c>
      <c r="G137" s="216"/>
      <c r="H137" s="210">
        <f t="shared" si="25"/>
        <v>59.82</v>
      </c>
      <c r="I137" s="211"/>
      <c r="J137" s="99">
        <v>44</v>
      </c>
      <c r="K137" s="96">
        <f t="shared" si="26"/>
        <v>88</v>
      </c>
    </row>
    <row r="138" spans="1:12" ht="18.75" customHeight="1" x14ac:dyDescent="0.2">
      <c r="A138" s="25">
        <v>92</v>
      </c>
      <c r="B138" s="79">
        <v>12098</v>
      </c>
      <c r="C138" s="39" t="s">
        <v>105</v>
      </c>
      <c r="D138" s="26">
        <v>2</v>
      </c>
      <c r="E138" s="24" t="s">
        <v>17</v>
      </c>
      <c r="F138" s="215">
        <v>48.03</v>
      </c>
      <c r="G138" s="216"/>
      <c r="H138" s="210">
        <f t="shared" si="25"/>
        <v>96.06</v>
      </c>
      <c r="I138" s="211"/>
      <c r="J138" s="99">
        <v>70.510000000000005</v>
      </c>
      <c r="K138" s="96">
        <f t="shared" si="26"/>
        <v>141.02000000000001</v>
      </c>
    </row>
    <row r="139" spans="1:12" ht="18.75" customHeight="1" x14ac:dyDescent="0.2">
      <c r="A139" s="25">
        <v>93</v>
      </c>
      <c r="B139" s="79">
        <v>10650</v>
      </c>
      <c r="C139" s="39" t="s">
        <v>106</v>
      </c>
      <c r="D139" s="26">
        <v>2</v>
      </c>
      <c r="E139" s="24" t="s">
        <v>17</v>
      </c>
      <c r="F139" s="215">
        <v>48.94</v>
      </c>
      <c r="G139" s="216"/>
      <c r="H139" s="210">
        <f t="shared" si="25"/>
        <v>97.88</v>
      </c>
      <c r="I139" s="211"/>
      <c r="J139" s="99">
        <v>72</v>
      </c>
      <c r="K139" s="96">
        <f t="shared" si="26"/>
        <v>144</v>
      </c>
    </row>
    <row r="140" spans="1:12" ht="18.75" customHeight="1" x14ac:dyDescent="0.2">
      <c r="A140" s="25">
        <v>94</v>
      </c>
      <c r="B140" s="79">
        <v>18</v>
      </c>
      <c r="C140" s="39" t="s">
        <v>107</v>
      </c>
      <c r="D140" s="26">
        <v>1</v>
      </c>
      <c r="E140" s="24" t="s">
        <v>17</v>
      </c>
      <c r="F140" s="215">
        <v>66.61</v>
      </c>
      <c r="G140" s="216"/>
      <c r="H140" s="210">
        <f t="shared" si="25"/>
        <v>66.61</v>
      </c>
      <c r="I140" s="211"/>
      <c r="J140" s="99">
        <v>98</v>
      </c>
      <c r="K140" s="96">
        <f t="shared" si="26"/>
        <v>98</v>
      </c>
    </row>
    <row r="141" spans="1:12" ht="18.75" customHeight="1" x14ac:dyDescent="0.2">
      <c r="A141" s="25">
        <v>95</v>
      </c>
      <c r="B141" s="79">
        <v>19</v>
      </c>
      <c r="C141" s="39" t="s">
        <v>108</v>
      </c>
      <c r="D141" s="26">
        <v>1</v>
      </c>
      <c r="E141" s="24" t="s">
        <v>17</v>
      </c>
      <c r="F141" s="215">
        <v>91.53</v>
      </c>
      <c r="G141" s="216"/>
      <c r="H141" s="210">
        <f t="shared" si="25"/>
        <v>91.53</v>
      </c>
      <c r="I141" s="211"/>
      <c r="J141" s="99">
        <v>134.51</v>
      </c>
      <c r="K141" s="96">
        <f t="shared" si="26"/>
        <v>134.51</v>
      </c>
    </row>
    <row r="142" spans="1:12" ht="18.75" customHeight="1" x14ac:dyDescent="0.2">
      <c r="A142" s="23">
        <v>96</v>
      </c>
      <c r="B142" s="81">
        <v>12417</v>
      </c>
      <c r="C142" s="82" t="s">
        <v>109</v>
      </c>
      <c r="D142" s="20">
        <v>1</v>
      </c>
      <c r="E142" s="21" t="s">
        <v>17</v>
      </c>
      <c r="F142" s="217">
        <v>109.66</v>
      </c>
      <c r="G142" s="218"/>
      <c r="H142" s="219">
        <f t="shared" si="25"/>
        <v>109.66</v>
      </c>
      <c r="I142" s="220"/>
      <c r="J142" s="98">
        <v>161</v>
      </c>
      <c r="K142" s="96">
        <f t="shared" si="26"/>
        <v>161</v>
      </c>
      <c r="L142" s="11"/>
    </row>
    <row r="143" spans="1:12" ht="19.5" customHeight="1" thickBot="1" x14ac:dyDescent="0.25">
      <c r="A143" s="229" t="s">
        <v>231</v>
      </c>
      <c r="B143" s="230"/>
      <c r="C143" s="230"/>
      <c r="D143" s="230"/>
      <c r="E143" s="231"/>
      <c r="F143" s="232">
        <f>SUM(H125:I142)</f>
        <v>1186.79</v>
      </c>
      <c r="G143" s="233"/>
      <c r="H143" s="233"/>
      <c r="I143" s="234"/>
      <c r="J143" s="354">
        <f>SUM(K125:K142)</f>
        <v>1744.08</v>
      </c>
      <c r="K143" s="355"/>
    </row>
    <row r="144" spans="1:12" ht="31.5" customHeight="1" thickBot="1" x14ac:dyDescent="0.25">
      <c r="A144" s="212" t="s">
        <v>216</v>
      </c>
      <c r="B144" s="213"/>
      <c r="C144" s="213"/>
      <c r="D144" s="213"/>
      <c r="E144" s="214"/>
      <c r="F144" s="245" t="s">
        <v>274</v>
      </c>
      <c r="G144" s="246"/>
      <c r="H144" s="246"/>
      <c r="I144" s="246"/>
      <c r="J144" s="246"/>
      <c r="K144" s="247"/>
    </row>
    <row r="145" spans="1:12" ht="18.75" customHeight="1" x14ac:dyDescent="0.2">
      <c r="A145" s="22">
        <v>97</v>
      </c>
      <c r="B145" s="40">
        <v>11092</v>
      </c>
      <c r="C145" s="70" t="s">
        <v>110</v>
      </c>
      <c r="D145" s="18">
        <v>1</v>
      </c>
      <c r="E145" s="19" t="s">
        <v>17</v>
      </c>
      <c r="F145" s="243">
        <v>68</v>
      </c>
      <c r="G145" s="244"/>
      <c r="H145" s="221">
        <f t="shared" ref="H145:H148" si="27">SUM(D145*F145)</f>
        <v>68</v>
      </c>
      <c r="I145" s="222"/>
      <c r="J145" s="97">
        <v>77.069999999999993</v>
      </c>
      <c r="K145" s="96">
        <f t="shared" ref="K145:K148" si="28">SUM(D145*J145)</f>
        <v>77.069999999999993</v>
      </c>
      <c r="L145" s="11"/>
    </row>
    <row r="146" spans="1:12" ht="18.75" customHeight="1" x14ac:dyDescent="0.2">
      <c r="A146" s="23">
        <v>98</v>
      </c>
      <c r="B146" s="81">
        <v>11089</v>
      </c>
      <c r="C146" s="82" t="s">
        <v>111</v>
      </c>
      <c r="D146" s="20">
        <v>4</v>
      </c>
      <c r="E146" s="21" t="s">
        <v>17</v>
      </c>
      <c r="F146" s="217">
        <v>86</v>
      </c>
      <c r="G146" s="218"/>
      <c r="H146" s="219">
        <f t="shared" si="27"/>
        <v>344</v>
      </c>
      <c r="I146" s="220"/>
      <c r="J146" s="98">
        <v>96.36</v>
      </c>
      <c r="K146" s="96">
        <f t="shared" si="28"/>
        <v>385.44</v>
      </c>
      <c r="L146" s="11"/>
    </row>
    <row r="147" spans="1:12" ht="18.75" customHeight="1" x14ac:dyDescent="0.2">
      <c r="A147" s="23">
        <v>99</v>
      </c>
      <c r="B147" s="81">
        <v>11090</v>
      </c>
      <c r="C147" s="82" t="s">
        <v>112</v>
      </c>
      <c r="D147" s="20">
        <v>4</v>
      </c>
      <c r="E147" s="21" t="s">
        <v>17</v>
      </c>
      <c r="F147" s="217">
        <v>129</v>
      </c>
      <c r="G147" s="218"/>
      <c r="H147" s="219">
        <f t="shared" si="27"/>
        <v>516</v>
      </c>
      <c r="I147" s="220"/>
      <c r="J147" s="98">
        <v>139.74</v>
      </c>
      <c r="K147" s="96">
        <f t="shared" si="28"/>
        <v>558.96</v>
      </c>
    </row>
    <row r="148" spans="1:12" ht="18.75" customHeight="1" x14ac:dyDescent="0.2">
      <c r="A148" s="25">
        <v>100</v>
      </c>
      <c r="B148" s="79">
        <v>11091</v>
      </c>
      <c r="C148" s="39" t="s">
        <v>113</v>
      </c>
      <c r="D148" s="26">
        <v>1</v>
      </c>
      <c r="E148" s="24" t="s">
        <v>17</v>
      </c>
      <c r="F148" s="215">
        <v>186</v>
      </c>
      <c r="G148" s="216"/>
      <c r="H148" s="210">
        <f t="shared" si="27"/>
        <v>186</v>
      </c>
      <c r="I148" s="211"/>
      <c r="J148" s="103">
        <v>210.83</v>
      </c>
      <c r="K148" s="96">
        <f t="shared" si="28"/>
        <v>210.83</v>
      </c>
    </row>
    <row r="149" spans="1:12" ht="21" customHeight="1" thickBot="1" x14ac:dyDescent="0.25">
      <c r="A149" s="229" t="s">
        <v>232</v>
      </c>
      <c r="B149" s="230"/>
      <c r="C149" s="230"/>
      <c r="D149" s="230"/>
      <c r="E149" s="231"/>
      <c r="F149" s="232">
        <f>SUM(H145:I148)</f>
        <v>1114</v>
      </c>
      <c r="G149" s="233"/>
      <c r="H149" s="233"/>
      <c r="I149" s="234"/>
      <c r="J149" s="368">
        <f>SUM(K145:K148)</f>
        <v>1232.3</v>
      </c>
      <c r="K149" s="369"/>
      <c r="L149" s="11"/>
    </row>
    <row r="150" spans="1:12" ht="31.5" customHeight="1" thickBot="1" x14ac:dyDescent="0.25">
      <c r="A150" s="212" t="s">
        <v>217</v>
      </c>
      <c r="B150" s="213"/>
      <c r="C150" s="213"/>
      <c r="D150" s="213"/>
      <c r="E150" s="214"/>
      <c r="F150" s="245" t="s">
        <v>273</v>
      </c>
      <c r="G150" s="246"/>
      <c r="H150" s="246"/>
      <c r="I150" s="246"/>
      <c r="J150" s="246"/>
      <c r="K150" s="247"/>
    </row>
    <row r="151" spans="1:12" ht="18.75" customHeight="1" x14ac:dyDescent="0.2">
      <c r="A151" s="22">
        <v>101</v>
      </c>
      <c r="B151" s="40">
        <v>12720</v>
      </c>
      <c r="C151" s="70" t="s">
        <v>114</v>
      </c>
      <c r="D151" s="18">
        <v>4</v>
      </c>
      <c r="E151" s="19" t="s">
        <v>17</v>
      </c>
      <c r="F151" s="243">
        <v>92.14</v>
      </c>
      <c r="G151" s="374"/>
      <c r="H151" s="221">
        <f t="shared" ref="H151" si="29">SUM(D151*F151)</f>
        <v>368.56</v>
      </c>
      <c r="I151" s="222"/>
      <c r="J151" s="97">
        <v>109.65</v>
      </c>
      <c r="K151" s="96">
        <f t="shared" ref="K151" si="30">SUM(D151*J151)</f>
        <v>438.6</v>
      </c>
    </row>
    <row r="152" spans="1:12" ht="19.5" customHeight="1" thickBot="1" x14ac:dyDescent="0.25">
      <c r="A152" s="229" t="s">
        <v>233</v>
      </c>
      <c r="B152" s="230"/>
      <c r="C152" s="230"/>
      <c r="D152" s="230"/>
      <c r="E152" s="231"/>
      <c r="F152" s="232">
        <v>368.56</v>
      </c>
      <c r="G152" s="233"/>
      <c r="H152" s="233"/>
      <c r="I152" s="234"/>
      <c r="J152" s="354">
        <f>K151</f>
        <v>438.6</v>
      </c>
      <c r="K152" s="355"/>
      <c r="L152" s="11"/>
    </row>
    <row r="153" spans="1:12" ht="31.5" customHeight="1" thickBot="1" x14ac:dyDescent="0.25">
      <c r="A153" s="212" t="s">
        <v>302</v>
      </c>
      <c r="B153" s="370"/>
      <c r="C153" s="370"/>
      <c r="D153" s="213"/>
      <c r="E153" s="214"/>
      <c r="F153" s="245" t="s">
        <v>272</v>
      </c>
      <c r="G153" s="246"/>
      <c r="H153" s="246"/>
      <c r="I153" s="246"/>
      <c r="J153" s="246"/>
      <c r="K153" s="247"/>
    </row>
    <row r="154" spans="1:12" ht="25.5" customHeight="1" x14ac:dyDescent="0.2">
      <c r="A154" s="22">
        <v>102</v>
      </c>
      <c r="B154" s="40">
        <v>7648</v>
      </c>
      <c r="C154" s="70" t="s">
        <v>115</v>
      </c>
      <c r="D154" s="18">
        <v>1</v>
      </c>
      <c r="E154" s="19" t="s">
        <v>17</v>
      </c>
      <c r="F154" s="243">
        <v>627.47</v>
      </c>
      <c r="G154" s="374"/>
      <c r="H154" s="227">
        <f t="shared" ref="H154" si="31">SUM(D154*F154)</f>
        <v>627.47</v>
      </c>
      <c r="I154" s="228"/>
      <c r="J154" s="97">
        <v>869.53</v>
      </c>
      <c r="K154" s="96">
        <f t="shared" ref="K154:K155" si="32">SUM(D154*J154)</f>
        <v>869.53</v>
      </c>
    </row>
    <row r="155" spans="1:12" ht="18.75" customHeight="1" x14ac:dyDescent="0.2">
      <c r="A155" s="66" t="s">
        <v>256</v>
      </c>
      <c r="B155" s="58" t="s">
        <v>71</v>
      </c>
      <c r="C155" s="74" t="s">
        <v>257</v>
      </c>
      <c r="D155" s="64">
        <v>1</v>
      </c>
      <c r="E155" s="63" t="s">
        <v>17</v>
      </c>
      <c r="F155" s="198">
        <v>1751.19</v>
      </c>
      <c r="G155" s="196"/>
      <c r="H155" s="200">
        <f t="shared" ref="H155" si="33">SUM(D155*F155)</f>
        <v>1751.19</v>
      </c>
      <c r="I155" s="197"/>
      <c r="J155" s="102">
        <v>1708.48</v>
      </c>
      <c r="K155" s="96">
        <f t="shared" si="32"/>
        <v>1708.48</v>
      </c>
    </row>
    <row r="156" spans="1:12" x14ac:dyDescent="0.2">
      <c r="A156" s="235" t="s">
        <v>234</v>
      </c>
      <c r="B156" s="236"/>
      <c r="C156" s="236"/>
      <c r="D156" s="236"/>
      <c r="E156" s="237"/>
      <c r="F156" s="365">
        <v>627.47</v>
      </c>
      <c r="G156" s="366"/>
      <c r="H156" s="366"/>
      <c r="I156" s="367"/>
      <c r="J156" s="363">
        <f>SUM(K154:K155)</f>
        <v>2578.0100000000002</v>
      </c>
      <c r="K156" s="364"/>
    </row>
    <row r="157" spans="1:12" ht="13.5" customHeight="1" thickBot="1" x14ac:dyDescent="0.25">
      <c r="A157" s="229"/>
      <c r="B157" s="230"/>
      <c r="C157" s="230"/>
      <c r="D157" s="230"/>
      <c r="E157" s="231"/>
      <c r="F157" s="307">
        <f>SUM(H154+H155)</f>
        <v>2378.66</v>
      </c>
      <c r="G157" s="308"/>
      <c r="H157" s="308"/>
      <c r="I157" s="309"/>
      <c r="J157" s="354"/>
      <c r="K157" s="355"/>
    </row>
    <row r="158" spans="1:12" ht="31.5" customHeight="1" thickBot="1" x14ac:dyDescent="0.25">
      <c r="A158" s="212" t="s">
        <v>301</v>
      </c>
      <c r="B158" s="213"/>
      <c r="C158" s="213"/>
      <c r="D158" s="213"/>
      <c r="E158" s="214"/>
      <c r="F158" s="245" t="s">
        <v>271</v>
      </c>
      <c r="G158" s="246"/>
      <c r="H158" s="246"/>
      <c r="I158" s="246"/>
      <c r="J158" s="246"/>
      <c r="K158" s="247"/>
    </row>
    <row r="159" spans="1:12" ht="18.75" customHeight="1" x14ac:dyDescent="0.2">
      <c r="A159" s="22">
        <v>103</v>
      </c>
      <c r="B159" s="40">
        <v>13341</v>
      </c>
      <c r="C159" s="70" t="s">
        <v>116</v>
      </c>
      <c r="D159" s="18">
        <v>1</v>
      </c>
      <c r="E159" s="19" t="s">
        <v>17</v>
      </c>
      <c r="F159" s="243">
        <v>135.41999999999999</v>
      </c>
      <c r="G159" s="244"/>
      <c r="H159" s="221">
        <f t="shared" ref="H159:H165" si="34">SUM(D159*F159)</f>
        <v>135.41999999999999</v>
      </c>
      <c r="I159" s="222"/>
      <c r="J159" s="97">
        <v>175.19</v>
      </c>
      <c r="K159" s="96">
        <f t="shared" ref="K159:K165" si="35">SUM(D159*J159)</f>
        <v>175.19</v>
      </c>
    </row>
    <row r="160" spans="1:12" ht="18.75" customHeight="1" x14ac:dyDescent="0.2">
      <c r="A160" s="23">
        <v>104</v>
      </c>
      <c r="B160" s="81">
        <v>13357</v>
      </c>
      <c r="C160" s="82" t="s">
        <v>117</v>
      </c>
      <c r="D160" s="20">
        <v>5</v>
      </c>
      <c r="E160" s="21" t="s">
        <v>17</v>
      </c>
      <c r="F160" s="217">
        <v>135.41999999999999</v>
      </c>
      <c r="G160" s="218"/>
      <c r="H160" s="219">
        <f t="shared" si="34"/>
        <v>677.09999999999991</v>
      </c>
      <c r="I160" s="220"/>
      <c r="J160" s="98">
        <v>175.19</v>
      </c>
      <c r="K160" s="96">
        <f t="shared" si="35"/>
        <v>875.95</v>
      </c>
    </row>
    <row r="161" spans="1:11" ht="25.5" x14ac:dyDescent="0.2">
      <c r="A161" s="23">
        <v>105</v>
      </c>
      <c r="B161" s="81">
        <v>12540</v>
      </c>
      <c r="C161" s="82" t="s">
        <v>118</v>
      </c>
      <c r="D161" s="20">
        <v>6</v>
      </c>
      <c r="E161" s="21" t="s">
        <v>17</v>
      </c>
      <c r="F161" s="217">
        <v>219.47</v>
      </c>
      <c r="G161" s="218"/>
      <c r="H161" s="219">
        <f t="shared" si="34"/>
        <v>1316.82</v>
      </c>
      <c r="I161" s="220"/>
      <c r="J161" s="98">
        <v>282.37</v>
      </c>
      <c r="K161" s="96">
        <f t="shared" si="35"/>
        <v>1694.22</v>
      </c>
    </row>
    <row r="162" spans="1:11" ht="25.5" x14ac:dyDescent="0.2">
      <c r="A162" s="23">
        <v>106</v>
      </c>
      <c r="B162" s="81">
        <v>12541</v>
      </c>
      <c r="C162" s="82" t="s">
        <v>119</v>
      </c>
      <c r="D162" s="20">
        <v>6</v>
      </c>
      <c r="E162" s="21" t="s">
        <v>17</v>
      </c>
      <c r="F162" s="217">
        <v>284.72000000000003</v>
      </c>
      <c r="G162" s="218"/>
      <c r="H162" s="219">
        <f t="shared" si="34"/>
        <v>1708.3200000000002</v>
      </c>
      <c r="I162" s="220"/>
      <c r="J162" s="98">
        <v>388.92</v>
      </c>
      <c r="K162" s="96">
        <f t="shared" si="35"/>
        <v>2333.52</v>
      </c>
    </row>
    <row r="163" spans="1:11" ht="25.5" x14ac:dyDescent="0.2">
      <c r="A163" s="23">
        <v>107</v>
      </c>
      <c r="B163" s="81">
        <v>12542</v>
      </c>
      <c r="C163" s="82" t="s">
        <v>120</v>
      </c>
      <c r="D163" s="20">
        <v>4</v>
      </c>
      <c r="E163" s="21" t="s">
        <v>17</v>
      </c>
      <c r="F163" s="217">
        <v>323.27</v>
      </c>
      <c r="G163" s="218"/>
      <c r="H163" s="219">
        <f t="shared" si="34"/>
        <v>1293.08</v>
      </c>
      <c r="I163" s="220"/>
      <c r="J163" s="98">
        <v>502.31</v>
      </c>
      <c r="K163" s="96">
        <f t="shared" si="35"/>
        <v>2009.24</v>
      </c>
    </row>
    <row r="164" spans="1:11" ht="25.5" x14ac:dyDescent="0.2">
      <c r="A164" s="23">
        <v>108</v>
      </c>
      <c r="B164" s="81">
        <v>12544</v>
      </c>
      <c r="C164" s="82" t="s">
        <v>121</v>
      </c>
      <c r="D164" s="20">
        <v>1</v>
      </c>
      <c r="E164" s="21" t="s">
        <v>17</v>
      </c>
      <c r="F164" s="217">
        <v>418.17</v>
      </c>
      <c r="G164" s="218"/>
      <c r="H164" s="219">
        <f t="shared" si="34"/>
        <v>418.17</v>
      </c>
      <c r="I164" s="220"/>
      <c r="J164" s="98">
        <v>637.62</v>
      </c>
      <c r="K164" s="96">
        <f t="shared" si="35"/>
        <v>637.62</v>
      </c>
    </row>
    <row r="165" spans="1:11" ht="25.5" customHeight="1" x14ac:dyDescent="0.2">
      <c r="A165" s="25">
        <v>109</v>
      </c>
      <c r="B165" s="79">
        <v>12543</v>
      </c>
      <c r="C165" s="39" t="s">
        <v>122</v>
      </c>
      <c r="D165" s="26">
        <v>1</v>
      </c>
      <c r="E165" s="24" t="s">
        <v>17</v>
      </c>
      <c r="F165" s="215">
        <v>492.32</v>
      </c>
      <c r="G165" s="216"/>
      <c r="H165" s="210">
        <f t="shared" si="34"/>
        <v>492.32</v>
      </c>
      <c r="I165" s="211"/>
      <c r="J165" s="99">
        <v>750.68</v>
      </c>
      <c r="K165" s="96">
        <f t="shared" si="35"/>
        <v>750.68</v>
      </c>
    </row>
    <row r="166" spans="1:11" ht="19.5" customHeight="1" thickBot="1" x14ac:dyDescent="0.25">
      <c r="A166" s="229" t="s">
        <v>235</v>
      </c>
      <c r="B166" s="230"/>
      <c r="C166" s="230"/>
      <c r="D166" s="230"/>
      <c r="E166" s="231"/>
      <c r="F166" s="232">
        <f>SUM(H159:I165)</f>
        <v>6041.23</v>
      </c>
      <c r="G166" s="233"/>
      <c r="H166" s="233"/>
      <c r="I166" s="234"/>
      <c r="J166" s="354">
        <f>SUM(K159:K165)</f>
        <v>8476.42</v>
      </c>
      <c r="K166" s="355"/>
    </row>
    <row r="167" spans="1:11" ht="31.5" customHeight="1" thickBot="1" x14ac:dyDescent="0.25">
      <c r="A167" s="212" t="s">
        <v>300</v>
      </c>
      <c r="B167" s="213"/>
      <c r="C167" s="213"/>
      <c r="D167" s="213"/>
      <c r="E167" s="214"/>
      <c r="F167" s="245" t="s">
        <v>330</v>
      </c>
      <c r="G167" s="246"/>
      <c r="H167" s="246"/>
      <c r="I167" s="246"/>
      <c r="J167" s="246"/>
      <c r="K167" s="247"/>
    </row>
    <row r="168" spans="1:11" ht="25.5" customHeight="1" x14ac:dyDescent="0.2">
      <c r="A168" s="22">
        <v>110</v>
      </c>
      <c r="B168" s="147" t="s">
        <v>129</v>
      </c>
      <c r="C168" s="70" t="s">
        <v>123</v>
      </c>
      <c r="D168" s="18">
        <v>2</v>
      </c>
      <c r="E168" s="19" t="s">
        <v>17</v>
      </c>
      <c r="F168" s="243">
        <v>63.79</v>
      </c>
      <c r="G168" s="244"/>
      <c r="H168" s="221">
        <f t="shared" ref="H168:H183" si="36">SUM(D168*F168)</f>
        <v>127.58</v>
      </c>
      <c r="I168" s="222"/>
      <c r="J168" s="97">
        <v>87.14</v>
      </c>
      <c r="K168" s="96">
        <f t="shared" ref="K168:K183" si="37">SUM(D168*J168)</f>
        <v>174.28</v>
      </c>
    </row>
    <row r="169" spans="1:11" ht="18.75" customHeight="1" x14ac:dyDescent="0.2">
      <c r="A169" s="23">
        <v>111</v>
      </c>
      <c r="B169" s="148">
        <v>12231</v>
      </c>
      <c r="C169" s="82" t="s">
        <v>124</v>
      </c>
      <c r="D169" s="20">
        <v>2</v>
      </c>
      <c r="E169" s="21" t="s">
        <v>17</v>
      </c>
      <c r="F169" s="217">
        <v>78.83</v>
      </c>
      <c r="G169" s="218"/>
      <c r="H169" s="219">
        <f t="shared" si="36"/>
        <v>157.66</v>
      </c>
      <c r="I169" s="220"/>
      <c r="J169" s="98">
        <v>107.7</v>
      </c>
      <c r="K169" s="96">
        <f t="shared" si="37"/>
        <v>215.4</v>
      </c>
    </row>
    <row r="170" spans="1:11" ht="38.25" x14ac:dyDescent="0.2">
      <c r="A170" s="23">
        <v>112</v>
      </c>
      <c r="B170" s="149" t="s">
        <v>130</v>
      </c>
      <c r="C170" s="82" t="s">
        <v>125</v>
      </c>
      <c r="D170" s="20">
        <v>4</v>
      </c>
      <c r="E170" s="21" t="s">
        <v>17</v>
      </c>
      <c r="F170" s="217">
        <v>71.260000000000005</v>
      </c>
      <c r="G170" s="218"/>
      <c r="H170" s="219">
        <f t="shared" si="36"/>
        <v>285.04000000000002</v>
      </c>
      <c r="I170" s="220"/>
      <c r="J170" s="98">
        <v>97.34</v>
      </c>
      <c r="K170" s="96">
        <f t="shared" si="37"/>
        <v>389.36</v>
      </c>
    </row>
    <row r="171" spans="1:11" ht="25.5" customHeight="1" x14ac:dyDescent="0.2">
      <c r="A171" s="23">
        <v>113</v>
      </c>
      <c r="B171" s="149">
        <v>12228</v>
      </c>
      <c r="C171" s="82" t="s">
        <v>126</v>
      </c>
      <c r="D171" s="20">
        <v>4</v>
      </c>
      <c r="E171" s="21" t="s">
        <v>17</v>
      </c>
      <c r="F171" s="217">
        <v>88.91</v>
      </c>
      <c r="G171" s="218"/>
      <c r="H171" s="219">
        <f t="shared" si="36"/>
        <v>355.64</v>
      </c>
      <c r="I171" s="220"/>
      <c r="J171" s="98">
        <v>121.47</v>
      </c>
      <c r="K171" s="96">
        <f t="shared" si="37"/>
        <v>485.88</v>
      </c>
    </row>
    <row r="172" spans="1:11" ht="18.75" customHeight="1" x14ac:dyDescent="0.2">
      <c r="A172" s="23">
        <v>114</v>
      </c>
      <c r="B172" s="81" t="s">
        <v>71</v>
      </c>
      <c r="C172" s="82" t="s">
        <v>127</v>
      </c>
      <c r="D172" s="20">
        <v>1</v>
      </c>
      <c r="E172" s="21" t="s">
        <v>17</v>
      </c>
      <c r="F172" s="217">
        <v>141.22</v>
      </c>
      <c r="G172" s="218"/>
      <c r="H172" s="219">
        <f t="shared" si="36"/>
        <v>141.22</v>
      </c>
      <c r="I172" s="220"/>
      <c r="J172" s="98">
        <v>192.95</v>
      </c>
      <c r="K172" s="96">
        <f t="shared" si="37"/>
        <v>192.95</v>
      </c>
    </row>
    <row r="173" spans="1:11" ht="18.75" customHeight="1" x14ac:dyDescent="0.2">
      <c r="A173" s="23">
        <v>115</v>
      </c>
      <c r="B173" s="81" t="s">
        <v>71</v>
      </c>
      <c r="C173" s="82" t="s">
        <v>128</v>
      </c>
      <c r="D173" s="20">
        <v>1</v>
      </c>
      <c r="E173" s="21" t="s">
        <v>17</v>
      </c>
      <c r="F173" s="217">
        <v>157.03</v>
      </c>
      <c r="G173" s="218"/>
      <c r="H173" s="219">
        <f t="shared" si="36"/>
        <v>157.03</v>
      </c>
      <c r="I173" s="220"/>
      <c r="J173" s="98">
        <v>214.55</v>
      </c>
      <c r="K173" s="96">
        <f t="shared" si="37"/>
        <v>214.55</v>
      </c>
    </row>
    <row r="174" spans="1:11" ht="18.75" customHeight="1" x14ac:dyDescent="0.2">
      <c r="A174" s="23">
        <v>116</v>
      </c>
      <c r="B174" s="148">
        <v>12224</v>
      </c>
      <c r="C174" s="82" t="s">
        <v>131</v>
      </c>
      <c r="D174" s="20">
        <v>2</v>
      </c>
      <c r="E174" s="21" t="s">
        <v>17</v>
      </c>
      <c r="F174" s="217">
        <v>88.68</v>
      </c>
      <c r="G174" s="218"/>
      <c r="H174" s="219">
        <f t="shared" si="36"/>
        <v>177.36</v>
      </c>
      <c r="I174" s="220"/>
      <c r="J174" s="98">
        <v>121.17</v>
      </c>
      <c r="K174" s="96">
        <f t="shared" si="37"/>
        <v>242.34</v>
      </c>
    </row>
    <row r="175" spans="1:11" ht="51" x14ac:dyDescent="0.2">
      <c r="A175" s="25">
        <v>117</v>
      </c>
      <c r="B175" s="150" t="s">
        <v>140</v>
      </c>
      <c r="C175" s="39" t="s">
        <v>132</v>
      </c>
      <c r="D175" s="26">
        <v>4</v>
      </c>
      <c r="E175" s="24" t="s">
        <v>17</v>
      </c>
      <c r="F175" s="215">
        <v>106.39</v>
      </c>
      <c r="G175" s="216"/>
      <c r="H175" s="210">
        <f t="shared" si="36"/>
        <v>425.56</v>
      </c>
      <c r="I175" s="211"/>
      <c r="J175" s="99">
        <v>145.36000000000001</v>
      </c>
      <c r="K175" s="96">
        <f t="shared" si="37"/>
        <v>581.44000000000005</v>
      </c>
    </row>
    <row r="176" spans="1:11" ht="25.5" customHeight="1" x14ac:dyDescent="0.2">
      <c r="A176" s="23">
        <v>118</v>
      </c>
      <c r="B176" s="149" t="s">
        <v>141</v>
      </c>
      <c r="C176" s="82" t="s">
        <v>133</v>
      </c>
      <c r="D176" s="20">
        <v>6</v>
      </c>
      <c r="E176" s="21" t="s">
        <v>17</v>
      </c>
      <c r="F176" s="217">
        <v>169.88</v>
      </c>
      <c r="G176" s="218"/>
      <c r="H176" s="219">
        <f t="shared" si="36"/>
        <v>1019.28</v>
      </c>
      <c r="I176" s="220"/>
      <c r="J176" s="98">
        <v>232.1</v>
      </c>
      <c r="K176" s="96">
        <f t="shared" si="37"/>
        <v>1392.6</v>
      </c>
    </row>
    <row r="177" spans="1:11" ht="18.75" customHeight="1" x14ac:dyDescent="0.2">
      <c r="A177" s="23">
        <v>119</v>
      </c>
      <c r="B177" s="149">
        <v>12223</v>
      </c>
      <c r="C177" s="82" t="s">
        <v>134</v>
      </c>
      <c r="D177" s="20">
        <v>2</v>
      </c>
      <c r="E177" s="21" t="s">
        <v>17</v>
      </c>
      <c r="F177" s="217">
        <v>104.18</v>
      </c>
      <c r="G177" s="218"/>
      <c r="H177" s="219">
        <f t="shared" si="36"/>
        <v>208.36</v>
      </c>
      <c r="I177" s="220"/>
      <c r="J177" s="98">
        <v>142.35</v>
      </c>
      <c r="K177" s="96">
        <f t="shared" si="37"/>
        <v>284.7</v>
      </c>
    </row>
    <row r="178" spans="1:11" ht="18.75" customHeight="1" x14ac:dyDescent="0.2">
      <c r="A178" s="23">
        <v>120</v>
      </c>
      <c r="B178" s="149">
        <v>13511</v>
      </c>
      <c r="C178" s="82" t="s">
        <v>135</v>
      </c>
      <c r="D178" s="20">
        <v>2</v>
      </c>
      <c r="E178" s="21" t="s">
        <v>17</v>
      </c>
      <c r="F178" s="217">
        <v>124.66</v>
      </c>
      <c r="G178" s="218"/>
      <c r="H178" s="219">
        <f t="shared" si="36"/>
        <v>249.32</v>
      </c>
      <c r="I178" s="220"/>
      <c r="J178" s="98">
        <v>170.33</v>
      </c>
      <c r="K178" s="96">
        <f t="shared" si="37"/>
        <v>340.66</v>
      </c>
    </row>
    <row r="179" spans="1:11" ht="25.5" x14ac:dyDescent="0.2">
      <c r="A179" s="23">
        <v>121</v>
      </c>
      <c r="B179" s="149" t="s">
        <v>332</v>
      </c>
      <c r="C179" s="82" t="s">
        <v>136</v>
      </c>
      <c r="D179" s="20">
        <v>2</v>
      </c>
      <c r="E179" s="21" t="s">
        <v>17</v>
      </c>
      <c r="F179" s="217">
        <v>200.07</v>
      </c>
      <c r="G179" s="218"/>
      <c r="H179" s="219">
        <f t="shared" si="36"/>
        <v>400.14</v>
      </c>
      <c r="I179" s="220"/>
      <c r="J179" s="98">
        <v>273.35000000000002</v>
      </c>
      <c r="K179" s="96">
        <f t="shared" si="37"/>
        <v>546.70000000000005</v>
      </c>
    </row>
    <row r="180" spans="1:11" ht="18.75" customHeight="1" x14ac:dyDescent="0.2">
      <c r="A180" s="171" t="s">
        <v>331</v>
      </c>
      <c r="B180" s="172">
        <v>10014</v>
      </c>
      <c r="C180" s="173" t="s">
        <v>333</v>
      </c>
      <c r="D180" s="174">
        <v>1</v>
      </c>
      <c r="E180" s="175" t="s">
        <v>17</v>
      </c>
      <c r="F180" s="151"/>
      <c r="G180" s="152"/>
      <c r="H180" s="153"/>
      <c r="I180" s="154"/>
      <c r="J180" s="98">
        <v>273.35000000000002</v>
      </c>
      <c r="K180" s="96">
        <f t="shared" si="37"/>
        <v>273.35000000000002</v>
      </c>
    </row>
    <row r="181" spans="1:11" ht="25.5" x14ac:dyDescent="0.2">
      <c r="A181" s="23">
        <v>122</v>
      </c>
      <c r="B181" s="149" t="s">
        <v>142</v>
      </c>
      <c r="C181" s="82" t="s">
        <v>137</v>
      </c>
      <c r="D181" s="20">
        <v>2</v>
      </c>
      <c r="E181" s="21" t="s">
        <v>17</v>
      </c>
      <c r="F181" s="217">
        <v>228.63</v>
      </c>
      <c r="G181" s="218"/>
      <c r="H181" s="219">
        <f t="shared" si="36"/>
        <v>457.26</v>
      </c>
      <c r="I181" s="220"/>
      <c r="J181" s="98">
        <v>312.37</v>
      </c>
      <c r="K181" s="96">
        <f t="shared" si="37"/>
        <v>624.74</v>
      </c>
    </row>
    <row r="182" spans="1:11" ht="25.5" customHeight="1" x14ac:dyDescent="0.2">
      <c r="A182" s="23">
        <v>123</v>
      </c>
      <c r="B182" s="149" t="s">
        <v>143</v>
      </c>
      <c r="C182" s="82" t="s">
        <v>138</v>
      </c>
      <c r="D182" s="20">
        <v>2</v>
      </c>
      <c r="E182" s="21" t="s">
        <v>17</v>
      </c>
      <c r="F182" s="217">
        <v>302.07</v>
      </c>
      <c r="G182" s="218"/>
      <c r="H182" s="219">
        <f t="shared" si="36"/>
        <v>604.14</v>
      </c>
      <c r="I182" s="220"/>
      <c r="J182" s="98">
        <v>412.7</v>
      </c>
      <c r="K182" s="96">
        <f t="shared" si="37"/>
        <v>825.4</v>
      </c>
    </row>
    <row r="183" spans="1:11" ht="18.75" customHeight="1" x14ac:dyDescent="0.2">
      <c r="A183" s="25">
        <v>124</v>
      </c>
      <c r="B183" s="150">
        <v>7464</v>
      </c>
      <c r="C183" s="39" t="s">
        <v>139</v>
      </c>
      <c r="D183" s="26">
        <v>2</v>
      </c>
      <c r="E183" s="24" t="s">
        <v>17</v>
      </c>
      <c r="F183" s="215">
        <v>341.57</v>
      </c>
      <c r="G183" s="216"/>
      <c r="H183" s="210">
        <f t="shared" si="36"/>
        <v>683.14</v>
      </c>
      <c r="I183" s="211"/>
      <c r="J183" s="99">
        <v>466.68</v>
      </c>
      <c r="K183" s="96">
        <f t="shared" si="37"/>
        <v>933.36</v>
      </c>
    </row>
    <row r="184" spans="1:11" ht="19.5" customHeight="1" thickBot="1" x14ac:dyDescent="0.25">
      <c r="A184" s="229" t="s">
        <v>236</v>
      </c>
      <c r="B184" s="230"/>
      <c r="C184" s="230"/>
      <c r="D184" s="230"/>
      <c r="E184" s="231"/>
      <c r="F184" s="232">
        <f>SUM(H168:I183)</f>
        <v>5448.7300000000005</v>
      </c>
      <c r="G184" s="233"/>
      <c r="H184" s="233"/>
      <c r="I184" s="234"/>
      <c r="J184" s="354">
        <f>SUM(K168:K183)</f>
        <v>7717.7099999999991</v>
      </c>
      <c r="K184" s="355"/>
    </row>
    <row r="185" spans="1:11" ht="31.5" customHeight="1" thickBot="1" x14ac:dyDescent="0.25">
      <c r="A185" s="212" t="s">
        <v>218</v>
      </c>
      <c r="B185" s="213"/>
      <c r="C185" s="213"/>
      <c r="D185" s="213"/>
      <c r="E185" s="214"/>
      <c r="F185" s="245" t="s">
        <v>270</v>
      </c>
      <c r="G185" s="246"/>
      <c r="H185" s="246"/>
      <c r="I185" s="246"/>
      <c r="J185" s="246"/>
      <c r="K185" s="247"/>
    </row>
    <row r="186" spans="1:11" ht="25.5" customHeight="1" x14ac:dyDescent="0.2">
      <c r="A186" s="23">
        <v>125</v>
      </c>
      <c r="B186" s="81">
        <v>37</v>
      </c>
      <c r="C186" s="82" t="s">
        <v>144</v>
      </c>
      <c r="D186" s="20">
        <v>6</v>
      </c>
      <c r="E186" s="21" t="s">
        <v>17</v>
      </c>
      <c r="F186" s="243">
        <v>122.02</v>
      </c>
      <c r="G186" s="244"/>
      <c r="H186" s="221">
        <f t="shared" ref="H186:H200" si="38">SUM(D186*F186)</f>
        <v>732.12</v>
      </c>
      <c r="I186" s="222"/>
      <c r="J186" s="98">
        <v>231.06</v>
      </c>
      <c r="K186" s="96">
        <f t="shared" ref="K186:K200" si="39">SUM(D186*J186)</f>
        <v>1386.3600000000001</v>
      </c>
    </row>
    <row r="187" spans="1:11" ht="18.75" customHeight="1" x14ac:dyDescent="0.2">
      <c r="A187" s="23">
        <v>126</v>
      </c>
      <c r="B187" s="81">
        <v>11360</v>
      </c>
      <c r="C187" s="82" t="s">
        <v>145</v>
      </c>
      <c r="D187" s="20">
        <v>1</v>
      </c>
      <c r="E187" s="21" t="s">
        <v>17</v>
      </c>
      <c r="F187" s="217">
        <v>126.87</v>
      </c>
      <c r="G187" s="218"/>
      <c r="H187" s="219">
        <f t="shared" si="38"/>
        <v>126.87</v>
      </c>
      <c r="I187" s="220"/>
      <c r="J187" s="98">
        <v>185.51</v>
      </c>
      <c r="K187" s="96">
        <f t="shared" si="39"/>
        <v>185.51</v>
      </c>
    </row>
    <row r="188" spans="1:11" ht="25.5" x14ac:dyDescent="0.2">
      <c r="A188" s="23">
        <v>127</v>
      </c>
      <c r="B188" s="81">
        <v>9125</v>
      </c>
      <c r="C188" s="82" t="s">
        <v>146</v>
      </c>
      <c r="D188" s="20">
        <v>2</v>
      </c>
      <c r="E188" s="21" t="s">
        <v>17</v>
      </c>
      <c r="F188" s="217">
        <v>179.9</v>
      </c>
      <c r="G188" s="218"/>
      <c r="H188" s="219">
        <f t="shared" si="38"/>
        <v>359.8</v>
      </c>
      <c r="I188" s="220"/>
      <c r="J188" s="98">
        <v>263</v>
      </c>
      <c r="K188" s="96">
        <f t="shared" si="39"/>
        <v>526</v>
      </c>
    </row>
    <row r="189" spans="1:11" ht="25.5" x14ac:dyDescent="0.2">
      <c r="A189" s="23">
        <v>128</v>
      </c>
      <c r="B189" s="81">
        <v>9003</v>
      </c>
      <c r="C189" s="82" t="s">
        <v>147</v>
      </c>
      <c r="D189" s="20">
        <v>1</v>
      </c>
      <c r="E189" s="21" t="s">
        <v>17</v>
      </c>
      <c r="F189" s="217">
        <v>650.04</v>
      </c>
      <c r="G189" s="218"/>
      <c r="H189" s="219">
        <f t="shared" si="38"/>
        <v>650.04</v>
      </c>
      <c r="I189" s="220"/>
      <c r="J189" s="98">
        <v>840.69</v>
      </c>
      <c r="K189" s="96">
        <f t="shared" si="39"/>
        <v>840.69</v>
      </c>
    </row>
    <row r="190" spans="1:11" ht="25.5" customHeight="1" x14ac:dyDescent="0.2">
      <c r="A190" s="23">
        <v>129</v>
      </c>
      <c r="B190" s="81">
        <v>41</v>
      </c>
      <c r="C190" s="82" t="s">
        <v>148</v>
      </c>
      <c r="D190" s="20">
        <v>1</v>
      </c>
      <c r="E190" s="21" t="s">
        <v>17</v>
      </c>
      <c r="F190" s="375" t="s">
        <v>208</v>
      </c>
      <c r="G190" s="376"/>
      <c r="H190" s="377">
        <v>0</v>
      </c>
      <c r="I190" s="378"/>
      <c r="J190" s="101" t="s">
        <v>266</v>
      </c>
      <c r="K190" s="96">
        <v>0</v>
      </c>
    </row>
    <row r="191" spans="1:11" ht="18.75" customHeight="1" x14ac:dyDescent="0.2">
      <c r="A191" s="161" t="s">
        <v>306</v>
      </c>
      <c r="B191" s="176">
        <v>12736</v>
      </c>
      <c r="C191" s="177" t="s">
        <v>307</v>
      </c>
      <c r="D191" s="178">
        <v>1</v>
      </c>
      <c r="E191" s="165" t="s">
        <v>17</v>
      </c>
      <c r="F191" s="131"/>
      <c r="G191" s="132"/>
      <c r="H191" s="133"/>
      <c r="I191" s="134"/>
      <c r="J191" s="101">
        <v>5157.3900000000003</v>
      </c>
      <c r="K191" s="96">
        <f>SUM(D191*J191)</f>
        <v>5157.3900000000003</v>
      </c>
    </row>
    <row r="192" spans="1:11" ht="25.5" customHeight="1" x14ac:dyDescent="0.2">
      <c r="A192" s="23">
        <v>130</v>
      </c>
      <c r="B192" s="81" t="s">
        <v>71</v>
      </c>
      <c r="C192" s="82" t="s">
        <v>149</v>
      </c>
      <c r="D192" s="20">
        <v>2</v>
      </c>
      <c r="E192" s="21" t="s">
        <v>17</v>
      </c>
      <c r="F192" s="217">
        <v>632.91999999999996</v>
      </c>
      <c r="G192" s="218"/>
      <c r="H192" s="219">
        <f t="shared" si="38"/>
        <v>1265.8399999999999</v>
      </c>
      <c r="I192" s="220"/>
      <c r="J192" s="98">
        <v>818.86</v>
      </c>
      <c r="K192" s="96">
        <f t="shared" si="39"/>
        <v>1637.72</v>
      </c>
    </row>
    <row r="193" spans="1:11" ht="18.75" customHeight="1" x14ac:dyDescent="0.2">
      <c r="A193" s="23">
        <v>131</v>
      </c>
      <c r="B193" s="81">
        <v>12686</v>
      </c>
      <c r="C193" s="82" t="s">
        <v>150</v>
      </c>
      <c r="D193" s="20">
        <v>2</v>
      </c>
      <c r="E193" s="21" t="s">
        <v>17</v>
      </c>
      <c r="F193" s="217">
        <v>56.65</v>
      </c>
      <c r="G193" s="218"/>
      <c r="H193" s="219">
        <f t="shared" si="38"/>
        <v>113.3</v>
      </c>
      <c r="I193" s="220"/>
      <c r="J193" s="98">
        <v>83.51</v>
      </c>
      <c r="K193" s="96">
        <f t="shared" si="39"/>
        <v>167.02</v>
      </c>
    </row>
    <row r="194" spans="1:11" ht="18.75" customHeight="1" x14ac:dyDescent="0.2">
      <c r="A194" s="23">
        <v>132</v>
      </c>
      <c r="B194" s="81">
        <v>38</v>
      </c>
      <c r="C194" s="82" t="s">
        <v>151</v>
      </c>
      <c r="D194" s="20">
        <v>1</v>
      </c>
      <c r="E194" s="21" t="s">
        <v>17</v>
      </c>
      <c r="F194" s="217">
        <v>92.44</v>
      </c>
      <c r="G194" s="218"/>
      <c r="H194" s="219">
        <f t="shared" si="38"/>
        <v>92.44</v>
      </c>
      <c r="I194" s="220"/>
      <c r="J194" s="98">
        <v>135.51</v>
      </c>
      <c r="K194" s="96">
        <f t="shared" si="39"/>
        <v>135.51</v>
      </c>
    </row>
    <row r="195" spans="1:11" ht="18.75" customHeight="1" x14ac:dyDescent="0.2">
      <c r="A195" s="23">
        <v>133</v>
      </c>
      <c r="B195" s="81">
        <v>10689</v>
      </c>
      <c r="C195" s="82" t="s">
        <v>152</v>
      </c>
      <c r="D195" s="20">
        <v>1</v>
      </c>
      <c r="E195" s="21" t="s">
        <v>17</v>
      </c>
      <c r="F195" s="217">
        <v>38.520000000000003</v>
      </c>
      <c r="G195" s="218"/>
      <c r="H195" s="219">
        <f t="shared" si="38"/>
        <v>38.520000000000003</v>
      </c>
      <c r="I195" s="220"/>
      <c r="J195" s="98">
        <v>57</v>
      </c>
      <c r="K195" s="96">
        <f t="shared" si="39"/>
        <v>57</v>
      </c>
    </row>
    <row r="196" spans="1:11" ht="18.75" customHeight="1" x14ac:dyDescent="0.2">
      <c r="A196" s="23">
        <v>134</v>
      </c>
      <c r="B196" s="81">
        <v>40</v>
      </c>
      <c r="C196" s="82" t="s">
        <v>153</v>
      </c>
      <c r="D196" s="20">
        <v>2</v>
      </c>
      <c r="E196" s="21" t="s">
        <v>17</v>
      </c>
      <c r="F196" s="217">
        <v>58.46</v>
      </c>
      <c r="G196" s="218"/>
      <c r="H196" s="219">
        <f t="shared" si="38"/>
        <v>116.92</v>
      </c>
      <c r="I196" s="220"/>
      <c r="J196" s="98">
        <v>85.51</v>
      </c>
      <c r="K196" s="96">
        <f t="shared" si="39"/>
        <v>171.02</v>
      </c>
    </row>
    <row r="197" spans="1:11" ht="18.75" customHeight="1" x14ac:dyDescent="0.2">
      <c r="A197" s="23">
        <v>135</v>
      </c>
      <c r="B197" s="81">
        <v>10656</v>
      </c>
      <c r="C197" s="82" t="s">
        <v>154</v>
      </c>
      <c r="D197" s="20">
        <v>1</v>
      </c>
      <c r="E197" s="21" t="s">
        <v>17</v>
      </c>
      <c r="F197" s="217">
        <v>138.66</v>
      </c>
      <c r="G197" s="218"/>
      <c r="H197" s="219">
        <f t="shared" si="38"/>
        <v>138.66</v>
      </c>
      <c r="I197" s="220"/>
      <c r="J197" s="98">
        <v>202.51</v>
      </c>
      <c r="K197" s="96">
        <f t="shared" si="39"/>
        <v>202.51</v>
      </c>
    </row>
    <row r="198" spans="1:11" ht="18.75" customHeight="1" x14ac:dyDescent="0.2">
      <c r="A198" s="23">
        <v>136</v>
      </c>
      <c r="B198" s="81">
        <v>10658</v>
      </c>
      <c r="C198" s="82" t="s">
        <v>155</v>
      </c>
      <c r="D198" s="20">
        <v>1</v>
      </c>
      <c r="E198" s="21" t="s">
        <v>17</v>
      </c>
      <c r="F198" s="217">
        <v>115.55</v>
      </c>
      <c r="G198" s="218"/>
      <c r="H198" s="219">
        <f t="shared" si="38"/>
        <v>115.55</v>
      </c>
      <c r="I198" s="220"/>
      <c r="J198" s="98">
        <v>169.51</v>
      </c>
      <c r="K198" s="96">
        <f t="shared" si="39"/>
        <v>169.51</v>
      </c>
    </row>
    <row r="199" spans="1:11" ht="18.75" customHeight="1" x14ac:dyDescent="0.2">
      <c r="A199" s="23">
        <v>137</v>
      </c>
      <c r="B199" s="81">
        <v>9410</v>
      </c>
      <c r="C199" s="82" t="s">
        <v>156</v>
      </c>
      <c r="D199" s="20">
        <v>1</v>
      </c>
      <c r="E199" s="21" t="s">
        <v>17</v>
      </c>
      <c r="F199" s="217">
        <v>139.56</v>
      </c>
      <c r="G199" s="218"/>
      <c r="H199" s="219">
        <f t="shared" si="38"/>
        <v>139.56</v>
      </c>
      <c r="I199" s="220"/>
      <c r="J199" s="98">
        <v>204.51</v>
      </c>
      <c r="K199" s="96">
        <f t="shared" si="39"/>
        <v>204.51</v>
      </c>
    </row>
    <row r="200" spans="1:11" ht="18.75" customHeight="1" x14ac:dyDescent="0.2">
      <c r="A200" s="23">
        <v>138</v>
      </c>
      <c r="B200" s="81">
        <v>10657</v>
      </c>
      <c r="C200" s="82" t="s">
        <v>157</v>
      </c>
      <c r="D200" s="20">
        <v>1</v>
      </c>
      <c r="E200" s="21" t="s">
        <v>17</v>
      </c>
      <c r="F200" s="217">
        <v>246.05</v>
      </c>
      <c r="G200" s="218"/>
      <c r="H200" s="219">
        <f t="shared" si="38"/>
        <v>246.05</v>
      </c>
      <c r="I200" s="220"/>
      <c r="J200" s="98">
        <v>359.51</v>
      </c>
      <c r="K200" s="96">
        <f t="shared" si="39"/>
        <v>359.51</v>
      </c>
    </row>
    <row r="201" spans="1:11" ht="19.5" customHeight="1" thickBot="1" x14ac:dyDescent="0.25">
      <c r="A201" s="348" t="s">
        <v>237</v>
      </c>
      <c r="B201" s="384"/>
      <c r="C201" s="384"/>
      <c r="D201" s="384"/>
      <c r="E201" s="385"/>
      <c r="F201" s="387">
        <f>SUM(H186:I200)</f>
        <v>4135.67</v>
      </c>
      <c r="G201" s="388"/>
      <c r="H201" s="388"/>
      <c r="I201" s="389"/>
      <c r="J201" s="386">
        <f>SUM(K186:K200)</f>
        <v>11200.260000000002</v>
      </c>
      <c r="K201" s="379"/>
    </row>
    <row r="202" spans="1:11" ht="31.5" customHeight="1" thickBot="1" x14ac:dyDescent="0.25">
      <c r="A202" s="212" t="s">
        <v>299</v>
      </c>
      <c r="B202" s="305"/>
      <c r="C202" s="305"/>
      <c r="D202" s="213"/>
      <c r="E202" s="214"/>
      <c r="F202" s="245" t="s">
        <v>269</v>
      </c>
      <c r="G202" s="246"/>
      <c r="H202" s="246"/>
      <c r="I202" s="246"/>
      <c r="J202" s="246"/>
      <c r="K202" s="247"/>
    </row>
    <row r="203" spans="1:11" ht="24.75" customHeight="1" x14ac:dyDescent="0.2">
      <c r="A203" s="22">
        <v>139</v>
      </c>
      <c r="B203" s="35">
        <v>135</v>
      </c>
      <c r="C203" s="70" t="s">
        <v>158</v>
      </c>
      <c r="D203" s="18">
        <v>2</v>
      </c>
      <c r="E203" s="24" t="s">
        <v>17</v>
      </c>
      <c r="F203" s="243">
        <v>66.61</v>
      </c>
      <c r="G203" s="244"/>
      <c r="H203" s="221">
        <f t="shared" ref="H203:H225" si="40">SUM(D203*F203)</f>
        <v>133.22</v>
      </c>
      <c r="I203" s="222"/>
      <c r="J203" s="98">
        <v>98</v>
      </c>
      <c r="K203" s="96">
        <f t="shared" ref="K203:K208" si="41">SUM(D203*J203)</f>
        <v>196</v>
      </c>
    </row>
    <row r="204" spans="1:11" ht="24.75" customHeight="1" x14ac:dyDescent="0.2">
      <c r="A204" s="23">
        <v>140</v>
      </c>
      <c r="B204" s="81">
        <v>138</v>
      </c>
      <c r="C204" s="82" t="s">
        <v>159</v>
      </c>
      <c r="D204" s="20">
        <v>4</v>
      </c>
      <c r="E204" s="21" t="s">
        <v>17</v>
      </c>
      <c r="F204" s="217">
        <v>50.86</v>
      </c>
      <c r="G204" s="218"/>
      <c r="H204" s="219">
        <f t="shared" si="40"/>
        <v>203.44</v>
      </c>
      <c r="I204" s="220"/>
      <c r="J204" s="98">
        <v>74.290000000000006</v>
      </c>
      <c r="K204" s="96">
        <f t="shared" si="41"/>
        <v>297.16000000000003</v>
      </c>
    </row>
    <row r="205" spans="1:11" ht="24.75" customHeight="1" x14ac:dyDescent="0.2">
      <c r="A205" s="23">
        <v>141</v>
      </c>
      <c r="B205" s="81">
        <v>136</v>
      </c>
      <c r="C205" s="82" t="s">
        <v>160</v>
      </c>
      <c r="D205" s="20">
        <v>2</v>
      </c>
      <c r="E205" s="21" t="s">
        <v>17</v>
      </c>
      <c r="F205" s="217">
        <v>107.84</v>
      </c>
      <c r="G205" s="218"/>
      <c r="H205" s="219">
        <f t="shared" si="40"/>
        <v>215.68</v>
      </c>
      <c r="I205" s="220"/>
      <c r="J205" s="98">
        <v>157.51</v>
      </c>
      <c r="K205" s="96">
        <f t="shared" si="41"/>
        <v>315.02</v>
      </c>
    </row>
    <row r="206" spans="1:11" ht="25.5" x14ac:dyDescent="0.2">
      <c r="A206" s="23">
        <v>142</v>
      </c>
      <c r="B206" s="81">
        <v>140</v>
      </c>
      <c r="C206" s="82" t="s">
        <v>161</v>
      </c>
      <c r="D206" s="20">
        <v>4</v>
      </c>
      <c r="E206" s="21" t="s">
        <v>17</v>
      </c>
      <c r="F206" s="217">
        <v>66.12</v>
      </c>
      <c r="G206" s="218"/>
      <c r="H206" s="219">
        <f t="shared" si="40"/>
        <v>264.48</v>
      </c>
      <c r="I206" s="220"/>
      <c r="J206" s="98">
        <v>96.01</v>
      </c>
      <c r="K206" s="96">
        <f t="shared" si="41"/>
        <v>384.04</v>
      </c>
    </row>
    <row r="207" spans="1:11" ht="25.5" customHeight="1" x14ac:dyDescent="0.2">
      <c r="A207" s="25">
        <v>143</v>
      </c>
      <c r="B207" s="79">
        <v>137</v>
      </c>
      <c r="C207" s="39" t="s">
        <v>162</v>
      </c>
      <c r="D207" s="26">
        <v>2</v>
      </c>
      <c r="E207" s="24" t="s">
        <v>17</v>
      </c>
      <c r="F207" s="215">
        <v>173.55</v>
      </c>
      <c r="G207" s="216"/>
      <c r="H207" s="210">
        <f t="shared" si="40"/>
        <v>347.1</v>
      </c>
      <c r="I207" s="211"/>
      <c r="J207" s="99">
        <v>253.51</v>
      </c>
      <c r="K207" s="96">
        <f t="shared" si="41"/>
        <v>507.02</v>
      </c>
    </row>
    <row r="208" spans="1:11" ht="18.75" customHeight="1" x14ac:dyDescent="0.2">
      <c r="A208" s="179" t="s">
        <v>292</v>
      </c>
      <c r="B208" s="157">
        <v>154</v>
      </c>
      <c r="C208" s="169" t="s">
        <v>293</v>
      </c>
      <c r="D208" s="159">
        <v>1</v>
      </c>
      <c r="E208" s="183" t="s">
        <v>17</v>
      </c>
      <c r="F208" s="113"/>
      <c r="G208" s="111"/>
      <c r="H208" s="114"/>
      <c r="I208" s="112"/>
      <c r="J208" s="106">
        <v>1134.98</v>
      </c>
      <c r="K208" s="96">
        <f t="shared" si="41"/>
        <v>1134.98</v>
      </c>
    </row>
    <row r="209" spans="1:11" ht="19.5" customHeight="1" thickBot="1" x14ac:dyDescent="0.25">
      <c r="A209" s="229" t="s">
        <v>238</v>
      </c>
      <c r="B209" s="230"/>
      <c r="C209" s="230"/>
      <c r="D209" s="230"/>
      <c r="E209" s="231"/>
      <c r="F209" s="232">
        <f>SUM(H203:I207)</f>
        <v>1163.92</v>
      </c>
      <c r="G209" s="233"/>
      <c r="H209" s="233"/>
      <c r="I209" s="234"/>
      <c r="J209" s="354">
        <f>SUM(K203:K208)</f>
        <v>2834.2200000000003</v>
      </c>
      <c r="K209" s="355"/>
    </row>
    <row r="210" spans="1:11" ht="31.5" customHeight="1" thickBot="1" x14ac:dyDescent="0.25">
      <c r="A210" s="212" t="s">
        <v>298</v>
      </c>
      <c r="B210" s="213"/>
      <c r="C210" s="213"/>
      <c r="D210" s="213"/>
      <c r="E210" s="214"/>
      <c r="F210" s="245" t="s">
        <v>268</v>
      </c>
      <c r="G210" s="246"/>
      <c r="H210" s="246"/>
      <c r="I210" s="246"/>
      <c r="J210" s="246"/>
      <c r="K210" s="247"/>
    </row>
    <row r="211" spans="1:11" ht="25.5" customHeight="1" x14ac:dyDescent="0.2">
      <c r="A211" s="23">
        <v>144</v>
      </c>
      <c r="B211" s="81">
        <v>12340</v>
      </c>
      <c r="C211" s="82" t="s">
        <v>163</v>
      </c>
      <c r="D211" s="20">
        <v>5</v>
      </c>
      <c r="E211" s="21" t="s">
        <v>17</v>
      </c>
      <c r="F211" s="243">
        <v>30.49</v>
      </c>
      <c r="G211" s="244"/>
      <c r="H211" s="221">
        <f t="shared" si="40"/>
        <v>152.44999999999999</v>
      </c>
      <c r="I211" s="222"/>
      <c r="J211" s="98">
        <v>38.22</v>
      </c>
      <c r="K211" s="96">
        <f t="shared" ref="K211:K226" si="42">SUM(D211*J211)</f>
        <v>191.1</v>
      </c>
    </row>
    <row r="212" spans="1:11" ht="18" customHeight="1" x14ac:dyDescent="0.2">
      <c r="A212" s="59" t="s">
        <v>244</v>
      </c>
      <c r="B212" s="83" t="s">
        <v>71</v>
      </c>
      <c r="C212" s="84" t="s">
        <v>245</v>
      </c>
      <c r="D212" s="60">
        <v>2</v>
      </c>
      <c r="E212" s="61" t="s">
        <v>17</v>
      </c>
      <c r="F212" s="198">
        <v>63.07</v>
      </c>
      <c r="G212" s="199"/>
      <c r="H212" s="208">
        <f t="shared" ref="H212" si="43">SUM(D212*F212)</f>
        <v>126.14</v>
      </c>
      <c r="I212" s="209"/>
      <c r="J212" s="98">
        <v>86.13</v>
      </c>
      <c r="K212" s="96">
        <f t="shared" si="42"/>
        <v>172.26</v>
      </c>
    </row>
    <row r="213" spans="1:11" ht="25.5" customHeight="1" x14ac:dyDescent="0.2">
      <c r="A213" s="59" t="s">
        <v>253</v>
      </c>
      <c r="B213" s="83" t="s">
        <v>71</v>
      </c>
      <c r="C213" s="84" t="s">
        <v>254</v>
      </c>
      <c r="D213" s="60">
        <v>3</v>
      </c>
      <c r="E213" s="61" t="s">
        <v>17</v>
      </c>
      <c r="F213" s="198">
        <v>150</v>
      </c>
      <c r="G213" s="199"/>
      <c r="H213" s="200">
        <v>450</v>
      </c>
      <c r="I213" s="197"/>
      <c r="J213" s="98">
        <v>261.54000000000002</v>
      </c>
      <c r="K213" s="96">
        <f t="shared" si="42"/>
        <v>784.62000000000012</v>
      </c>
    </row>
    <row r="214" spans="1:11" ht="18.75" customHeight="1" x14ac:dyDescent="0.2">
      <c r="A214" s="161" t="s">
        <v>314</v>
      </c>
      <c r="B214" s="176">
        <v>7513</v>
      </c>
      <c r="C214" s="177" t="s">
        <v>313</v>
      </c>
      <c r="D214" s="178">
        <v>1</v>
      </c>
      <c r="E214" s="165" t="s">
        <v>17</v>
      </c>
      <c r="F214" s="121"/>
      <c r="G214" s="122"/>
      <c r="H214" s="119"/>
      <c r="I214" s="120"/>
      <c r="J214" s="98">
        <v>1047.8900000000001</v>
      </c>
      <c r="K214" s="96">
        <f>SUM(D214*J214)</f>
        <v>1047.8900000000001</v>
      </c>
    </row>
    <row r="215" spans="1:11" ht="25.5" x14ac:dyDescent="0.2">
      <c r="A215" s="23">
        <v>145</v>
      </c>
      <c r="B215" s="81">
        <v>7607</v>
      </c>
      <c r="C215" s="82" t="s">
        <v>164</v>
      </c>
      <c r="D215" s="20">
        <v>20</v>
      </c>
      <c r="E215" s="21" t="s">
        <v>17</v>
      </c>
      <c r="F215" s="217">
        <v>36.19</v>
      </c>
      <c r="G215" s="218"/>
      <c r="H215" s="219">
        <f t="shared" si="40"/>
        <v>723.8</v>
      </c>
      <c r="I215" s="220"/>
      <c r="J215" s="98">
        <v>44.09</v>
      </c>
      <c r="K215" s="96">
        <f t="shared" si="42"/>
        <v>881.80000000000007</v>
      </c>
    </row>
    <row r="216" spans="1:11" ht="25.5" x14ac:dyDescent="0.2">
      <c r="A216" s="23">
        <v>146</v>
      </c>
      <c r="B216" s="81">
        <v>7617</v>
      </c>
      <c r="C216" s="82" t="s">
        <v>165</v>
      </c>
      <c r="D216" s="20">
        <v>70</v>
      </c>
      <c r="E216" s="21" t="s">
        <v>17</v>
      </c>
      <c r="F216" s="217">
        <v>42.07</v>
      </c>
      <c r="G216" s="218"/>
      <c r="H216" s="219">
        <f t="shared" si="40"/>
        <v>2944.9</v>
      </c>
      <c r="I216" s="220"/>
      <c r="J216" s="98">
        <v>51.25</v>
      </c>
      <c r="K216" s="96">
        <f t="shared" si="42"/>
        <v>3587.5</v>
      </c>
    </row>
    <row r="217" spans="1:11" ht="25.5" x14ac:dyDescent="0.2">
      <c r="A217" s="23">
        <v>147</v>
      </c>
      <c r="B217" s="81">
        <v>7618</v>
      </c>
      <c r="C217" s="82" t="s">
        <v>166</v>
      </c>
      <c r="D217" s="20">
        <v>30</v>
      </c>
      <c r="E217" s="21" t="s">
        <v>17</v>
      </c>
      <c r="F217" s="217">
        <v>59.98</v>
      </c>
      <c r="G217" s="218"/>
      <c r="H217" s="219">
        <f t="shared" si="40"/>
        <v>1799.3999999999999</v>
      </c>
      <c r="I217" s="220"/>
      <c r="J217" s="98">
        <v>73.05</v>
      </c>
      <c r="K217" s="96">
        <f t="shared" si="42"/>
        <v>2191.5</v>
      </c>
    </row>
    <row r="218" spans="1:11" ht="25.5" customHeight="1" x14ac:dyDescent="0.2">
      <c r="A218" s="23">
        <v>148</v>
      </c>
      <c r="B218" s="81">
        <v>7619</v>
      </c>
      <c r="C218" s="82" t="s">
        <v>167</v>
      </c>
      <c r="D218" s="20">
        <v>10</v>
      </c>
      <c r="E218" s="21" t="s">
        <v>17</v>
      </c>
      <c r="F218" s="217">
        <v>117.39</v>
      </c>
      <c r="G218" s="218"/>
      <c r="H218" s="219">
        <f t="shared" si="40"/>
        <v>1173.9000000000001</v>
      </c>
      <c r="I218" s="220"/>
      <c r="J218" s="98">
        <v>143</v>
      </c>
      <c r="K218" s="96">
        <f t="shared" si="42"/>
        <v>1430</v>
      </c>
    </row>
    <row r="219" spans="1:11" ht="18.75" customHeight="1" x14ac:dyDescent="0.2">
      <c r="A219" s="23">
        <v>149</v>
      </c>
      <c r="B219" s="81">
        <v>12875</v>
      </c>
      <c r="C219" s="82" t="s">
        <v>168</v>
      </c>
      <c r="D219" s="20">
        <v>1</v>
      </c>
      <c r="E219" s="21" t="s">
        <v>17</v>
      </c>
      <c r="F219" s="217">
        <v>13.35</v>
      </c>
      <c r="G219" s="218"/>
      <c r="H219" s="219">
        <f t="shared" si="40"/>
        <v>13.35</v>
      </c>
      <c r="I219" s="220"/>
      <c r="J219" s="98">
        <v>18.59</v>
      </c>
      <c r="K219" s="96">
        <f t="shared" si="42"/>
        <v>18.59</v>
      </c>
    </row>
    <row r="220" spans="1:11" ht="18.75" customHeight="1" x14ac:dyDescent="0.2">
      <c r="A220" s="23">
        <v>150</v>
      </c>
      <c r="B220" s="81">
        <v>13090</v>
      </c>
      <c r="C220" s="82" t="s">
        <v>265</v>
      </c>
      <c r="D220" s="20">
        <v>1</v>
      </c>
      <c r="E220" s="21" t="s">
        <v>17</v>
      </c>
      <c r="F220" s="217">
        <v>36.83</v>
      </c>
      <c r="G220" s="218"/>
      <c r="H220" s="219">
        <f t="shared" si="40"/>
        <v>36.83</v>
      </c>
      <c r="I220" s="220"/>
      <c r="J220" s="98">
        <v>46.15</v>
      </c>
      <c r="K220" s="96">
        <f t="shared" si="42"/>
        <v>46.15</v>
      </c>
    </row>
    <row r="221" spans="1:11" ht="18.75" customHeight="1" x14ac:dyDescent="0.2">
      <c r="A221" s="23">
        <v>151</v>
      </c>
      <c r="B221" s="81">
        <v>12876</v>
      </c>
      <c r="C221" s="82" t="s">
        <v>169</v>
      </c>
      <c r="D221" s="20">
        <v>1</v>
      </c>
      <c r="E221" s="21" t="s">
        <v>17</v>
      </c>
      <c r="F221" s="217">
        <v>17.8</v>
      </c>
      <c r="G221" s="218"/>
      <c r="H221" s="219">
        <f t="shared" si="40"/>
        <v>17.8</v>
      </c>
      <c r="I221" s="220"/>
      <c r="J221" s="98">
        <v>24.27</v>
      </c>
      <c r="K221" s="96">
        <f t="shared" si="42"/>
        <v>24.27</v>
      </c>
    </row>
    <row r="222" spans="1:11" ht="18.75" customHeight="1" x14ac:dyDescent="0.2">
      <c r="A222" s="23">
        <v>152</v>
      </c>
      <c r="B222" s="81">
        <v>12877</v>
      </c>
      <c r="C222" s="82" t="s">
        <v>170</v>
      </c>
      <c r="D222" s="20">
        <v>1</v>
      </c>
      <c r="E222" s="21" t="s">
        <v>17</v>
      </c>
      <c r="F222" s="217">
        <v>23.73</v>
      </c>
      <c r="G222" s="218"/>
      <c r="H222" s="219">
        <f t="shared" si="40"/>
        <v>23.73</v>
      </c>
      <c r="I222" s="220"/>
      <c r="J222" s="98">
        <v>32.53</v>
      </c>
      <c r="K222" s="96">
        <f t="shared" si="42"/>
        <v>32.53</v>
      </c>
    </row>
    <row r="223" spans="1:11" ht="25.5" x14ac:dyDescent="0.2">
      <c r="A223" s="25">
        <v>153</v>
      </c>
      <c r="B223" s="37">
        <v>9316</v>
      </c>
      <c r="C223" s="39" t="s">
        <v>171</v>
      </c>
      <c r="D223" s="26">
        <v>3</v>
      </c>
      <c r="E223" s="24" t="s">
        <v>17</v>
      </c>
      <c r="F223" s="215">
        <v>42.67</v>
      </c>
      <c r="G223" s="216"/>
      <c r="H223" s="210">
        <f t="shared" si="40"/>
        <v>128.01</v>
      </c>
      <c r="I223" s="211"/>
      <c r="J223" s="99">
        <v>54.84</v>
      </c>
      <c r="K223" s="96">
        <f t="shared" si="42"/>
        <v>164.52</v>
      </c>
    </row>
    <row r="224" spans="1:11" ht="25.5" x14ac:dyDescent="0.2">
      <c r="A224" s="23">
        <v>154</v>
      </c>
      <c r="B224" s="81">
        <v>9317</v>
      </c>
      <c r="C224" s="82" t="s">
        <v>172</v>
      </c>
      <c r="D224" s="20">
        <v>15</v>
      </c>
      <c r="E224" s="21" t="s">
        <v>17</v>
      </c>
      <c r="F224" s="217">
        <v>56.57</v>
      </c>
      <c r="G224" s="218"/>
      <c r="H224" s="219">
        <f t="shared" si="40"/>
        <v>848.55</v>
      </c>
      <c r="I224" s="220"/>
      <c r="J224" s="98">
        <v>72.709999999999994</v>
      </c>
      <c r="K224" s="96">
        <f t="shared" si="42"/>
        <v>1090.6499999999999</v>
      </c>
    </row>
    <row r="225" spans="1:11" ht="25.5" customHeight="1" x14ac:dyDescent="0.2">
      <c r="A225" s="25">
        <v>155</v>
      </c>
      <c r="B225" s="79">
        <v>9318</v>
      </c>
      <c r="C225" s="39" t="s">
        <v>173</v>
      </c>
      <c r="D225" s="26">
        <v>8</v>
      </c>
      <c r="E225" s="24" t="s">
        <v>17</v>
      </c>
      <c r="F225" s="215">
        <v>91.67</v>
      </c>
      <c r="G225" s="216"/>
      <c r="H225" s="210">
        <f t="shared" si="40"/>
        <v>733.36</v>
      </c>
      <c r="I225" s="211"/>
      <c r="J225" s="99">
        <v>117.82</v>
      </c>
      <c r="K225" s="96">
        <f t="shared" si="42"/>
        <v>942.56</v>
      </c>
    </row>
    <row r="226" spans="1:11" ht="18.75" customHeight="1" x14ac:dyDescent="0.2">
      <c r="A226" s="179" t="s">
        <v>294</v>
      </c>
      <c r="B226" s="180">
        <v>13376</v>
      </c>
      <c r="C226" s="181" t="s">
        <v>295</v>
      </c>
      <c r="D226" s="182">
        <v>1</v>
      </c>
      <c r="E226" s="183" t="s">
        <v>17</v>
      </c>
      <c r="F226" s="109"/>
      <c r="G226" s="110"/>
      <c r="H226" s="114"/>
      <c r="I226" s="116"/>
      <c r="J226" s="115">
        <v>683.56</v>
      </c>
      <c r="K226" s="96">
        <f t="shared" si="42"/>
        <v>683.56</v>
      </c>
    </row>
    <row r="227" spans="1:11" x14ac:dyDescent="0.2">
      <c r="A227" s="235" t="s">
        <v>239</v>
      </c>
      <c r="B227" s="236"/>
      <c r="C227" s="236"/>
      <c r="D227" s="236"/>
      <c r="E227" s="237"/>
      <c r="F227" s="365">
        <v>8596.08</v>
      </c>
      <c r="G227" s="366"/>
      <c r="H227" s="366"/>
      <c r="I227" s="367"/>
      <c r="J227" s="363">
        <f>SUM(K211:K226)</f>
        <v>13289.5</v>
      </c>
      <c r="K227" s="364"/>
    </row>
    <row r="228" spans="1:11" ht="19.5" customHeight="1" thickBot="1" x14ac:dyDescent="0.25">
      <c r="A228" s="229"/>
      <c r="B228" s="230"/>
      <c r="C228" s="230"/>
      <c r="D228" s="230"/>
      <c r="E228" s="231"/>
      <c r="F228" s="307">
        <f>SUM(H211+H212+H213+H215+H216+H217+H218+H219+H220+H222+H221+H223+H224+H225)</f>
        <v>9172.2200000000012</v>
      </c>
      <c r="G228" s="308"/>
      <c r="H228" s="308"/>
      <c r="I228" s="309"/>
      <c r="J228" s="354"/>
      <c r="K228" s="355"/>
    </row>
    <row r="229" spans="1:11" ht="31.5" customHeight="1" thickBot="1" x14ac:dyDescent="0.25">
      <c r="A229" s="212" t="s">
        <v>219</v>
      </c>
      <c r="B229" s="305"/>
      <c r="C229" s="305"/>
      <c r="D229" s="213"/>
      <c r="E229" s="306"/>
      <c r="F229" s="245" t="s">
        <v>325</v>
      </c>
      <c r="G229" s="246"/>
      <c r="H229" s="246"/>
      <c r="I229" s="246"/>
      <c r="J229" s="246"/>
      <c r="K229" s="247"/>
    </row>
    <row r="230" spans="1:11" ht="18.75" customHeight="1" x14ac:dyDescent="0.2">
      <c r="A230" s="22">
        <v>156</v>
      </c>
      <c r="B230" s="35">
        <v>11929</v>
      </c>
      <c r="C230" s="70" t="s">
        <v>174</v>
      </c>
      <c r="D230" s="18">
        <v>2</v>
      </c>
      <c r="E230" s="19" t="s">
        <v>17</v>
      </c>
      <c r="F230" s="243">
        <v>31.18</v>
      </c>
      <c r="G230" s="244"/>
      <c r="H230" s="221">
        <f t="shared" ref="H230:H239" si="44">SUM(D230*F230)</f>
        <v>62.36</v>
      </c>
      <c r="I230" s="222"/>
      <c r="J230" s="98">
        <v>42.87</v>
      </c>
      <c r="K230" s="96">
        <f t="shared" ref="K230:K239" si="45">SUM(D230*J230)</f>
        <v>85.74</v>
      </c>
    </row>
    <row r="231" spans="1:11" ht="18.75" customHeight="1" x14ac:dyDescent="0.2">
      <c r="A231" s="25">
        <v>157</v>
      </c>
      <c r="B231" s="37">
        <v>11542</v>
      </c>
      <c r="C231" s="39" t="s">
        <v>175</v>
      </c>
      <c r="D231" s="26">
        <v>2</v>
      </c>
      <c r="E231" s="24" t="s">
        <v>17</v>
      </c>
      <c r="F231" s="215">
        <v>39.99</v>
      </c>
      <c r="G231" s="216"/>
      <c r="H231" s="210">
        <f t="shared" si="44"/>
        <v>79.98</v>
      </c>
      <c r="I231" s="211"/>
      <c r="J231" s="98">
        <v>54.97</v>
      </c>
      <c r="K231" s="96">
        <f t="shared" si="45"/>
        <v>109.94</v>
      </c>
    </row>
    <row r="232" spans="1:11" ht="18.75" customHeight="1" x14ac:dyDescent="0.2">
      <c r="A232" s="25">
        <v>158</v>
      </c>
      <c r="B232" s="37">
        <v>11361</v>
      </c>
      <c r="C232" s="39" t="s">
        <v>176</v>
      </c>
      <c r="D232" s="26">
        <v>2</v>
      </c>
      <c r="E232" s="24" t="s">
        <v>17</v>
      </c>
      <c r="F232" s="215">
        <v>48.73</v>
      </c>
      <c r="G232" s="216"/>
      <c r="H232" s="210">
        <f t="shared" si="44"/>
        <v>97.46</v>
      </c>
      <c r="I232" s="211"/>
      <c r="J232" s="98">
        <v>67</v>
      </c>
      <c r="K232" s="96">
        <f t="shared" si="45"/>
        <v>134</v>
      </c>
    </row>
    <row r="233" spans="1:11" ht="18.75" customHeight="1" x14ac:dyDescent="0.2">
      <c r="A233" s="25">
        <v>159</v>
      </c>
      <c r="B233" s="37">
        <v>11202</v>
      </c>
      <c r="C233" s="39" t="s">
        <v>177</v>
      </c>
      <c r="D233" s="26">
        <v>2</v>
      </c>
      <c r="E233" s="24" t="s">
        <v>17</v>
      </c>
      <c r="F233" s="215">
        <v>79.069999999999993</v>
      </c>
      <c r="G233" s="216"/>
      <c r="H233" s="210">
        <f t="shared" si="44"/>
        <v>158.13999999999999</v>
      </c>
      <c r="I233" s="211"/>
      <c r="J233" s="98">
        <v>108.7</v>
      </c>
      <c r="K233" s="96">
        <f t="shared" si="45"/>
        <v>217.4</v>
      </c>
    </row>
    <row r="234" spans="1:11" ht="18.75" customHeight="1" x14ac:dyDescent="0.2">
      <c r="A234" s="25">
        <v>160</v>
      </c>
      <c r="B234" s="37">
        <v>7622</v>
      </c>
      <c r="C234" s="39" t="s">
        <v>178</v>
      </c>
      <c r="D234" s="26">
        <v>2</v>
      </c>
      <c r="E234" s="24" t="s">
        <v>17</v>
      </c>
      <c r="F234" s="215">
        <v>148.72999999999999</v>
      </c>
      <c r="G234" s="216"/>
      <c r="H234" s="210">
        <f t="shared" si="44"/>
        <v>297.45999999999998</v>
      </c>
      <c r="I234" s="211"/>
      <c r="J234" s="98">
        <v>204.47</v>
      </c>
      <c r="K234" s="96">
        <f t="shared" si="45"/>
        <v>408.94</v>
      </c>
    </row>
    <row r="235" spans="1:11" ht="18.75" customHeight="1" x14ac:dyDescent="0.2">
      <c r="A235" s="25">
        <v>161</v>
      </c>
      <c r="B235" s="37">
        <v>12373</v>
      </c>
      <c r="C235" s="39" t="s">
        <v>179</v>
      </c>
      <c r="D235" s="26">
        <v>2</v>
      </c>
      <c r="E235" s="24" t="s">
        <v>17</v>
      </c>
      <c r="F235" s="215">
        <v>41</v>
      </c>
      <c r="G235" s="216"/>
      <c r="H235" s="210">
        <f t="shared" si="44"/>
        <v>82</v>
      </c>
      <c r="I235" s="211"/>
      <c r="J235" s="98">
        <v>47.71</v>
      </c>
      <c r="K235" s="96">
        <f t="shared" si="45"/>
        <v>95.42</v>
      </c>
    </row>
    <row r="236" spans="1:11" ht="18.75" customHeight="1" x14ac:dyDescent="0.2">
      <c r="A236" s="25">
        <v>162</v>
      </c>
      <c r="B236" s="37">
        <v>12376</v>
      </c>
      <c r="C236" s="39" t="s">
        <v>180</v>
      </c>
      <c r="D236" s="26">
        <v>4</v>
      </c>
      <c r="E236" s="24" t="s">
        <v>17</v>
      </c>
      <c r="F236" s="215">
        <v>31.21</v>
      </c>
      <c r="G236" s="216"/>
      <c r="H236" s="210">
        <f t="shared" si="44"/>
        <v>124.84</v>
      </c>
      <c r="I236" s="211"/>
      <c r="J236" s="98">
        <v>54.57</v>
      </c>
      <c r="K236" s="96">
        <f t="shared" si="45"/>
        <v>218.28</v>
      </c>
    </row>
    <row r="237" spans="1:11" ht="18.75" customHeight="1" x14ac:dyDescent="0.2">
      <c r="A237" s="25">
        <v>163</v>
      </c>
      <c r="B237" s="37">
        <v>12295</v>
      </c>
      <c r="C237" s="39" t="s">
        <v>181</v>
      </c>
      <c r="D237" s="26">
        <v>2</v>
      </c>
      <c r="E237" s="24" t="s">
        <v>17</v>
      </c>
      <c r="F237" s="215">
        <v>44.68</v>
      </c>
      <c r="G237" s="216"/>
      <c r="H237" s="210">
        <f t="shared" si="44"/>
        <v>89.36</v>
      </c>
      <c r="I237" s="211"/>
      <c r="J237" s="98">
        <v>78.11</v>
      </c>
      <c r="K237" s="96">
        <f t="shared" si="45"/>
        <v>156.22</v>
      </c>
    </row>
    <row r="238" spans="1:11" ht="18.75" customHeight="1" x14ac:dyDescent="0.2">
      <c r="A238" s="25">
        <v>164</v>
      </c>
      <c r="B238" s="37">
        <v>12296</v>
      </c>
      <c r="C238" s="39" t="s">
        <v>182</v>
      </c>
      <c r="D238" s="26">
        <v>4</v>
      </c>
      <c r="E238" s="24" t="s">
        <v>17</v>
      </c>
      <c r="F238" s="215">
        <v>59.7</v>
      </c>
      <c r="G238" s="216"/>
      <c r="H238" s="210">
        <f t="shared" si="44"/>
        <v>238.8</v>
      </c>
      <c r="I238" s="211"/>
      <c r="J238" s="98">
        <v>104.38</v>
      </c>
      <c r="K238" s="96">
        <f t="shared" si="45"/>
        <v>417.52</v>
      </c>
    </row>
    <row r="239" spans="1:11" ht="18.75" customHeight="1" x14ac:dyDescent="0.2">
      <c r="A239" s="23">
        <v>165</v>
      </c>
      <c r="B239" s="76">
        <v>12793</v>
      </c>
      <c r="C239" s="82" t="s">
        <v>183</v>
      </c>
      <c r="D239" s="20">
        <v>2</v>
      </c>
      <c r="E239" s="21" t="s">
        <v>17</v>
      </c>
      <c r="F239" s="217">
        <v>98.03</v>
      </c>
      <c r="G239" s="218"/>
      <c r="H239" s="219">
        <f t="shared" si="44"/>
        <v>196.06</v>
      </c>
      <c r="I239" s="220"/>
      <c r="J239" s="98">
        <v>171.38</v>
      </c>
      <c r="K239" s="96">
        <f t="shared" si="45"/>
        <v>342.76</v>
      </c>
    </row>
    <row r="240" spans="1:11" ht="28.5" customHeight="1" thickBot="1" x14ac:dyDescent="0.25">
      <c r="A240" s="229" t="s">
        <v>240</v>
      </c>
      <c r="B240" s="230"/>
      <c r="C240" s="230"/>
      <c r="D240" s="230"/>
      <c r="E240" s="231"/>
      <c r="F240" s="232">
        <f>SUM(H230:I239)</f>
        <v>1426.46</v>
      </c>
      <c r="G240" s="233"/>
      <c r="H240" s="233"/>
      <c r="I240" s="234"/>
      <c r="J240" s="354">
        <f>SUM(K230:K239)</f>
        <v>2186.2200000000003</v>
      </c>
      <c r="K240" s="355"/>
    </row>
    <row r="241" spans="1:11" ht="31.5" customHeight="1" thickBot="1" x14ac:dyDescent="0.25">
      <c r="A241" s="212" t="s">
        <v>220</v>
      </c>
      <c r="B241" s="213"/>
      <c r="C241" s="213"/>
      <c r="D241" s="213"/>
      <c r="E241" s="214"/>
      <c r="F241" s="245" t="s">
        <v>267</v>
      </c>
      <c r="G241" s="246"/>
      <c r="H241" s="246"/>
      <c r="I241" s="246"/>
      <c r="J241" s="246"/>
      <c r="K241" s="247"/>
    </row>
    <row r="242" spans="1:11" ht="18.75" customHeight="1" x14ac:dyDescent="0.2">
      <c r="A242" s="22">
        <v>166</v>
      </c>
      <c r="B242" s="40">
        <v>12550</v>
      </c>
      <c r="C242" s="70" t="s">
        <v>184</v>
      </c>
      <c r="D242" s="18">
        <v>25</v>
      </c>
      <c r="E242" s="19" t="s">
        <v>17</v>
      </c>
      <c r="F242" s="243">
        <v>16.25</v>
      </c>
      <c r="G242" s="244"/>
      <c r="H242" s="221">
        <f t="shared" ref="H242:H250" si="46">SUM(D242*F242)</f>
        <v>406.25</v>
      </c>
      <c r="I242" s="222"/>
      <c r="J242" s="97">
        <v>35.07</v>
      </c>
      <c r="K242" s="96">
        <f t="shared" ref="K242:K250" si="47">SUM(D242*J242)</f>
        <v>876.75</v>
      </c>
    </row>
    <row r="243" spans="1:11" ht="18.75" customHeight="1" x14ac:dyDescent="0.2">
      <c r="A243" s="23">
        <v>167</v>
      </c>
      <c r="B243" s="81">
        <v>10460</v>
      </c>
      <c r="C243" s="82" t="s">
        <v>185</v>
      </c>
      <c r="D243" s="20">
        <v>20</v>
      </c>
      <c r="E243" s="21" t="s">
        <v>17</v>
      </c>
      <c r="F243" s="217">
        <v>67.760000000000005</v>
      </c>
      <c r="G243" s="218"/>
      <c r="H243" s="219">
        <f t="shared" si="46"/>
        <v>1355.2</v>
      </c>
      <c r="I243" s="220"/>
      <c r="J243" s="98">
        <v>88.57</v>
      </c>
      <c r="K243" s="96">
        <f t="shared" si="47"/>
        <v>1771.3999999999999</v>
      </c>
    </row>
    <row r="244" spans="1:11" ht="18.75" customHeight="1" x14ac:dyDescent="0.2">
      <c r="A244" s="23">
        <v>168</v>
      </c>
      <c r="B244" s="81">
        <v>7610</v>
      </c>
      <c r="C244" s="82" t="s">
        <v>186</v>
      </c>
      <c r="D244" s="20">
        <v>25</v>
      </c>
      <c r="E244" s="21" t="s">
        <v>17</v>
      </c>
      <c r="F244" s="217">
        <v>57.88</v>
      </c>
      <c r="G244" s="218"/>
      <c r="H244" s="219">
        <f t="shared" si="46"/>
        <v>1447</v>
      </c>
      <c r="I244" s="220"/>
      <c r="J244" s="98">
        <v>81.93</v>
      </c>
      <c r="K244" s="96">
        <f t="shared" si="47"/>
        <v>2048.25</v>
      </c>
    </row>
    <row r="245" spans="1:11" ht="18.75" customHeight="1" x14ac:dyDescent="0.2">
      <c r="A245" s="23">
        <v>169</v>
      </c>
      <c r="B245" s="81">
        <v>7609</v>
      </c>
      <c r="C245" s="82" t="s">
        <v>187</v>
      </c>
      <c r="D245" s="20">
        <v>25</v>
      </c>
      <c r="E245" s="21" t="s">
        <v>17</v>
      </c>
      <c r="F245" s="217">
        <v>26.58</v>
      </c>
      <c r="G245" s="218"/>
      <c r="H245" s="219">
        <f t="shared" si="46"/>
        <v>664.5</v>
      </c>
      <c r="I245" s="220"/>
      <c r="J245" s="98">
        <v>62.72</v>
      </c>
      <c r="K245" s="96">
        <f t="shared" si="47"/>
        <v>1568</v>
      </c>
    </row>
    <row r="246" spans="1:11" ht="18.75" customHeight="1" x14ac:dyDescent="0.2">
      <c r="A246" s="23">
        <v>170</v>
      </c>
      <c r="B246" s="81">
        <v>7706</v>
      </c>
      <c r="C246" s="82" t="s">
        <v>188</v>
      </c>
      <c r="D246" s="20">
        <v>20</v>
      </c>
      <c r="E246" s="21" t="s">
        <v>17</v>
      </c>
      <c r="F246" s="217">
        <v>14.15</v>
      </c>
      <c r="G246" s="218"/>
      <c r="H246" s="219">
        <f t="shared" si="46"/>
        <v>283</v>
      </c>
      <c r="I246" s="220"/>
      <c r="J246" s="98">
        <v>18.28</v>
      </c>
      <c r="K246" s="96">
        <f t="shared" si="47"/>
        <v>365.6</v>
      </c>
    </row>
    <row r="247" spans="1:11" ht="18.75" customHeight="1" x14ac:dyDescent="0.2">
      <c r="A247" s="23">
        <v>171</v>
      </c>
      <c r="B247" s="81">
        <v>7711</v>
      </c>
      <c r="C247" s="82" t="s">
        <v>189</v>
      </c>
      <c r="D247" s="20">
        <v>25</v>
      </c>
      <c r="E247" s="21" t="s">
        <v>17</v>
      </c>
      <c r="F247" s="217">
        <v>8.99</v>
      </c>
      <c r="G247" s="218"/>
      <c r="H247" s="219">
        <f t="shared" si="46"/>
        <v>224.75</v>
      </c>
      <c r="I247" s="220"/>
      <c r="J247" s="98">
        <v>11.68</v>
      </c>
      <c r="K247" s="96">
        <f t="shared" si="47"/>
        <v>292</v>
      </c>
    </row>
    <row r="248" spans="1:11" ht="18.75" customHeight="1" x14ac:dyDescent="0.2">
      <c r="A248" s="23">
        <v>172</v>
      </c>
      <c r="B248" s="81">
        <v>12415</v>
      </c>
      <c r="C248" s="82" t="s">
        <v>190</v>
      </c>
      <c r="D248" s="20">
        <v>25</v>
      </c>
      <c r="E248" s="21" t="s">
        <v>17</v>
      </c>
      <c r="F248" s="217">
        <v>10.49</v>
      </c>
      <c r="G248" s="218"/>
      <c r="H248" s="219">
        <f t="shared" si="46"/>
        <v>262.25</v>
      </c>
      <c r="I248" s="220"/>
      <c r="J248" s="98">
        <v>13.44</v>
      </c>
      <c r="K248" s="96">
        <f t="shared" si="47"/>
        <v>336</v>
      </c>
    </row>
    <row r="249" spans="1:11" ht="18.75" customHeight="1" x14ac:dyDescent="0.2">
      <c r="A249" s="23">
        <v>173</v>
      </c>
      <c r="B249" s="81">
        <v>10474</v>
      </c>
      <c r="C249" s="82" t="s">
        <v>191</v>
      </c>
      <c r="D249" s="20">
        <v>15</v>
      </c>
      <c r="E249" s="21" t="s">
        <v>17</v>
      </c>
      <c r="F249" s="217">
        <v>82.9</v>
      </c>
      <c r="G249" s="218"/>
      <c r="H249" s="219">
        <f t="shared" si="46"/>
        <v>1243.5</v>
      </c>
      <c r="I249" s="220"/>
      <c r="J249" s="98">
        <v>97.95</v>
      </c>
      <c r="K249" s="96">
        <f t="shared" si="47"/>
        <v>1469.25</v>
      </c>
    </row>
    <row r="250" spans="1:11" ht="19.5" customHeight="1" x14ac:dyDescent="0.2">
      <c r="A250" s="23">
        <v>174</v>
      </c>
      <c r="B250" s="81">
        <v>12676</v>
      </c>
      <c r="C250" s="82" t="s">
        <v>192</v>
      </c>
      <c r="D250" s="20">
        <v>1</v>
      </c>
      <c r="E250" s="21" t="s">
        <v>17</v>
      </c>
      <c r="F250" s="217">
        <v>84.01</v>
      </c>
      <c r="G250" s="218"/>
      <c r="H250" s="219">
        <f t="shared" si="46"/>
        <v>84.01</v>
      </c>
      <c r="I250" s="220"/>
      <c r="J250" s="98">
        <v>97.1</v>
      </c>
      <c r="K250" s="96">
        <f t="shared" si="47"/>
        <v>97.1</v>
      </c>
    </row>
    <row r="251" spans="1:11" ht="19.5" customHeight="1" thickBot="1" x14ac:dyDescent="0.25">
      <c r="A251" s="348" t="s">
        <v>241</v>
      </c>
      <c r="B251" s="384"/>
      <c r="C251" s="384"/>
      <c r="D251" s="384"/>
      <c r="E251" s="385"/>
      <c r="F251" s="351">
        <f>SUM(H242:I250)</f>
        <v>5970.46</v>
      </c>
      <c r="G251" s="352"/>
      <c r="H251" s="352"/>
      <c r="I251" s="353"/>
      <c r="J251" s="386">
        <f>SUM(K242:K250)</f>
        <v>8824.35</v>
      </c>
      <c r="K251" s="379"/>
    </row>
    <row r="252" spans="1:11" ht="31.5" customHeight="1" thickBot="1" x14ac:dyDescent="0.25">
      <c r="A252" s="212" t="s">
        <v>296</v>
      </c>
      <c r="B252" s="213"/>
      <c r="C252" s="213"/>
      <c r="D252" s="213"/>
      <c r="E252" s="214"/>
      <c r="F252" s="245" t="s">
        <v>210</v>
      </c>
      <c r="G252" s="246"/>
      <c r="H252" s="246"/>
      <c r="I252" s="247"/>
      <c r="J252" s="390"/>
      <c r="K252" s="391"/>
    </row>
    <row r="253" spans="1:11" ht="18.75" customHeight="1" x14ac:dyDescent="0.2">
      <c r="A253" s="22">
        <v>175</v>
      </c>
      <c r="B253" s="40">
        <v>12679</v>
      </c>
      <c r="C253" s="70" t="s">
        <v>193</v>
      </c>
      <c r="D253" s="18">
        <v>1</v>
      </c>
      <c r="E253" s="19" t="s">
        <v>17</v>
      </c>
      <c r="F253" s="243">
        <v>13.59</v>
      </c>
      <c r="G253" s="244"/>
      <c r="H253" s="221">
        <f t="shared" ref="H253:H255" si="48">SUM(D253*F253)</f>
        <v>13.59</v>
      </c>
      <c r="I253" s="222"/>
      <c r="J253" s="97">
        <v>17.239999999999998</v>
      </c>
      <c r="K253" s="96">
        <f t="shared" ref="K253:K255" si="49">SUM(D253*J253)</f>
        <v>17.239999999999998</v>
      </c>
    </row>
    <row r="254" spans="1:11" ht="18.75" customHeight="1" x14ac:dyDescent="0.2">
      <c r="A254" s="23">
        <v>176</v>
      </c>
      <c r="B254" s="81">
        <v>10683</v>
      </c>
      <c r="C254" s="82" t="s">
        <v>194</v>
      </c>
      <c r="D254" s="20">
        <v>1</v>
      </c>
      <c r="E254" s="21" t="s">
        <v>17</v>
      </c>
      <c r="F254" s="217">
        <v>19.95</v>
      </c>
      <c r="G254" s="218"/>
      <c r="H254" s="219">
        <f t="shared" si="48"/>
        <v>19.95</v>
      </c>
      <c r="I254" s="220"/>
      <c r="J254" s="98">
        <v>25.98</v>
      </c>
      <c r="K254" s="96">
        <f t="shared" si="49"/>
        <v>25.98</v>
      </c>
    </row>
    <row r="255" spans="1:11" ht="18.75" customHeight="1" x14ac:dyDescent="0.2">
      <c r="A255" s="25">
        <v>177</v>
      </c>
      <c r="B255" s="79">
        <v>12680</v>
      </c>
      <c r="C255" s="39" t="s">
        <v>195</v>
      </c>
      <c r="D255" s="26">
        <v>1</v>
      </c>
      <c r="E255" s="24" t="s">
        <v>17</v>
      </c>
      <c r="F255" s="215">
        <v>23.59</v>
      </c>
      <c r="G255" s="216"/>
      <c r="H255" s="210">
        <f t="shared" si="48"/>
        <v>23.59</v>
      </c>
      <c r="I255" s="211"/>
      <c r="J255" s="99">
        <v>30.62</v>
      </c>
      <c r="K255" s="96">
        <f t="shared" si="49"/>
        <v>30.62</v>
      </c>
    </row>
    <row r="256" spans="1:11" ht="19.5" customHeight="1" thickBot="1" x14ac:dyDescent="0.25">
      <c r="A256" s="229" t="s">
        <v>242</v>
      </c>
      <c r="B256" s="230"/>
      <c r="C256" s="230"/>
      <c r="D256" s="230"/>
      <c r="E256" s="231"/>
      <c r="F256" s="232">
        <f>SUM(H253:I255)</f>
        <v>57.129999999999995</v>
      </c>
      <c r="G256" s="233"/>
      <c r="H256" s="233"/>
      <c r="I256" s="234"/>
      <c r="J256" s="354">
        <f>SUM(K253:K255)</f>
        <v>73.84</v>
      </c>
      <c r="K256" s="355"/>
    </row>
    <row r="257" spans="1:12" ht="31.5" customHeight="1" thickBot="1" x14ac:dyDescent="0.25">
      <c r="A257" s="201" t="s">
        <v>297</v>
      </c>
      <c r="B257" s="202"/>
      <c r="C257" s="202"/>
      <c r="D257" s="202"/>
      <c r="E257" s="203"/>
      <c r="F257" s="92"/>
      <c r="G257" s="93"/>
      <c r="H257" s="94"/>
      <c r="I257" s="95"/>
      <c r="J257" s="56"/>
      <c r="K257" s="57"/>
    </row>
    <row r="258" spans="1:12" ht="18.75" customHeight="1" x14ac:dyDescent="0.2">
      <c r="A258" s="69">
        <v>178</v>
      </c>
      <c r="B258" s="145" t="s">
        <v>71</v>
      </c>
      <c r="C258" s="85" t="s">
        <v>243</v>
      </c>
      <c r="D258" s="86">
        <v>2</v>
      </c>
      <c r="E258" s="87" t="s">
        <v>17</v>
      </c>
      <c r="F258" s="204">
        <v>454.77</v>
      </c>
      <c r="G258" s="205"/>
      <c r="H258" s="206">
        <f t="shared" ref="H258" si="50">SUM(D258*F258)</f>
        <v>909.54</v>
      </c>
      <c r="I258" s="207"/>
      <c r="J258" s="129">
        <v>528.64</v>
      </c>
      <c r="K258" s="96">
        <f t="shared" ref="K258:K268" si="51">SUM(D258*J258)</f>
        <v>1057.28</v>
      </c>
    </row>
    <row r="259" spans="1:12" ht="25.5" customHeight="1" x14ac:dyDescent="0.2">
      <c r="A259" s="66">
        <v>177</v>
      </c>
      <c r="B259" s="146" t="s">
        <v>71</v>
      </c>
      <c r="C259" s="88" t="s">
        <v>252</v>
      </c>
      <c r="D259" s="89">
        <v>18.25</v>
      </c>
      <c r="E259" s="90" t="s">
        <v>246</v>
      </c>
      <c r="F259" s="194">
        <v>102.27</v>
      </c>
      <c r="G259" s="195"/>
      <c r="H259" s="196">
        <f t="shared" ref="H259" si="52">SUM(D259*F259)</f>
        <v>1866.4275</v>
      </c>
      <c r="I259" s="197"/>
      <c r="J259" s="103">
        <v>161.30000000000001</v>
      </c>
      <c r="K259" s="96">
        <f t="shared" si="51"/>
        <v>2943.7250000000004</v>
      </c>
    </row>
    <row r="260" spans="1:12" ht="18.75" customHeight="1" x14ac:dyDescent="0.2">
      <c r="A260" s="66">
        <v>179</v>
      </c>
      <c r="B260" s="146" t="s">
        <v>71</v>
      </c>
      <c r="C260" s="91" t="s">
        <v>251</v>
      </c>
      <c r="D260" s="89">
        <v>120</v>
      </c>
      <c r="E260" s="90" t="s">
        <v>17</v>
      </c>
      <c r="F260" s="194">
        <v>2.0299999999999998</v>
      </c>
      <c r="G260" s="195"/>
      <c r="H260" s="196">
        <f t="shared" ref="H260" si="53">SUM(D260*F260)</f>
        <v>243.59999999999997</v>
      </c>
      <c r="I260" s="197"/>
      <c r="J260" s="100">
        <v>2.56</v>
      </c>
      <c r="K260" s="96">
        <f t="shared" si="51"/>
        <v>307.2</v>
      </c>
    </row>
    <row r="261" spans="1:12" ht="18.75" customHeight="1" x14ac:dyDescent="0.2">
      <c r="A261" s="66">
        <v>180</v>
      </c>
      <c r="B261" s="146" t="s">
        <v>71</v>
      </c>
      <c r="C261" s="91" t="s">
        <v>249</v>
      </c>
      <c r="D261" s="89">
        <v>120</v>
      </c>
      <c r="E261" s="90" t="s">
        <v>17</v>
      </c>
      <c r="F261" s="194">
        <v>2.1800000000000002</v>
      </c>
      <c r="G261" s="195"/>
      <c r="H261" s="196">
        <f t="shared" ref="H261" si="54">SUM(D261*F261)</f>
        <v>261.60000000000002</v>
      </c>
      <c r="I261" s="197"/>
      <c r="J261" s="103">
        <v>2.76</v>
      </c>
      <c r="K261" s="96">
        <f t="shared" si="51"/>
        <v>331.2</v>
      </c>
    </row>
    <row r="262" spans="1:12" ht="18.75" customHeight="1" x14ac:dyDescent="0.2">
      <c r="A262" s="66">
        <v>181</v>
      </c>
      <c r="B262" s="146" t="s">
        <v>71</v>
      </c>
      <c r="C262" s="91" t="s">
        <v>255</v>
      </c>
      <c r="D262" s="89">
        <v>3</v>
      </c>
      <c r="E262" s="90" t="s">
        <v>17</v>
      </c>
      <c r="F262" s="194">
        <v>25</v>
      </c>
      <c r="G262" s="195"/>
      <c r="H262" s="406">
        <f t="shared" ref="H262" si="55">SUM(D262*F262)</f>
        <v>75</v>
      </c>
      <c r="I262" s="407"/>
      <c r="J262" s="104">
        <v>30.18</v>
      </c>
      <c r="K262" s="96">
        <f t="shared" si="51"/>
        <v>90.539999999999992</v>
      </c>
    </row>
    <row r="263" spans="1:12" ht="18.75" customHeight="1" x14ac:dyDescent="0.2">
      <c r="A263" s="156">
        <v>182</v>
      </c>
      <c r="B263" s="184">
        <v>12598</v>
      </c>
      <c r="C263" s="185" t="s">
        <v>310</v>
      </c>
      <c r="D263" s="186">
        <v>1</v>
      </c>
      <c r="E263" s="187" t="s">
        <v>17</v>
      </c>
      <c r="F263" s="136"/>
      <c r="G263" s="140"/>
      <c r="H263" s="137"/>
      <c r="I263" s="138"/>
      <c r="J263" s="139">
        <v>6641.52</v>
      </c>
      <c r="K263" s="96">
        <f t="shared" si="51"/>
        <v>6641.52</v>
      </c>
    </row>
    <row r="264" spans="1:12" ht="18.75" customHeight="1" x14ac:dyDescent="0.2">
      <c r="A264" s="156">
        <v>183</v>
      </c>
      <c r="B264" s="188">
        <v>12414</v>
      </c>
      <c r="C264" s="189" t="s">
        <v>315</v>
      </c>
      <c r="D264" s="188">
        <v>1</v>
      </c>
      <c r="E264" s="187" t="s">
        <v>17</v>
      </c>
      <c r="F264" s="136"/>
      <c r="G264" s="140"/>
      <c r="H264" s="137"/>
      <c r="I264" s="138"/>
      <c r="J264" s="139">
        <v>108.61</v>
      </c>
      <c r="K264" s="96">
        <f t="shared" si="51"/>
        <v>108.61</v>
      </c>
    </row>
    <row r="265" spans="1:12" ht="18.75" customHeight="1" x14ac:dyDescent="0.2">
      <c r="A265" s="156">
        <v>184</v>
      </c>
      <c r="B265" s="190">
        <v>173</v>
      </c>
      <c r="C265" s="189" t="s">
        <v>323</v>
      </c>
      <c r="D265" s="191">
        <v>1</v>
      </c>
      <c r="E265" s="192" t="s">
        <v>17</v>
      </c>
      <c r="F265" s="136"/>
      <c r="G265" s="140"/>
      <c r="H265" s="137"/>
      <c r="I265" s="138"/>
      <c r="J265" s="103">
        <v>3475.61</v>
      </c>
      <c r="K265" s="135">
        <f t="shared" si="51"/>
        <v>3475.61</v>
      </c>
    </row>
    <row r="266" spans="1:12" ht="26.25" customHeight="1" x14ac:dyDescent="0.2">
      <c r="A266" s="156">
        <v>185</v>
      </c>
      <c r="B266" s="184">
        <v>175</v>
      </c>
      <c r="C266" s="193" t="s">
        <v>316</v>
      </c>
      <c r="D266" s="191">
        <v>2</v>
      </c>
      <c r="E266" s="187" t="s">
        <v>17</v>
      </c>
      <c r="F266" s="136"/>
      <c r="G266" s="137"/>
      <c r="H266" s="141"/>
      <c r="I266" s="138"/>
      <c r="J266" s="103">
        <v>3301.1</v>
      </c>
      <c r="K266" s="135">
        <f t="shared" ref="K266:K267" si="56">SUM(D266*J266)</f>
        <v>6602.2</v>
      </c>
    </row>
    <row r="267" spans="1:12" ht="18.75" customHeight="1" x14ac:dyDescent="0.2">
      <c r="A267" s="156">
        <v>186</v>
      </c>
      <c r="B267" s="184">
        <v>176</v>
      </c>
      <c r="C267" s="193" t="s">
        <v>317</v>
      </c>
      <c r="D267" s="191">
        <v>4</v>
      </c>
      <c r="E267" s="187" t="s">
        <v>17</v>
      </c>
      <c r="F267" s="136"/>
      <c r="G267" s="137"/>
      <c r="H267" s="141"/>
      <c r="I267" s="138"/>
      <c r="J267" s="103">
        <v>853.04</v>
      </c>
      <c r="K267" s="135">
        <f t="shared" si="56"/>
        <v>3412.16</v>
      </c>
    </row>
    <row r="268" spans="1:12" ht="18.75" customHeight="1" x14ac:dyDescent="0.2">
      <c r="A268" s="156">
        <v>187</v>
      </c>
      <c r="B268" s="184">
        <v>7521</v>
      </c>
      <c r="C268" s="193" t="s">
        <v>319</v>
      </c>
      <c r="D268" s="191">
        <v>4</v>
      </c>
      <c r="E268" s="187" t="s">
        <v>17</v>
      </c>
      <c r="F268" s="136"/>
      <c r="G268" s="137"/>
      <c r="H268" s="141"/>
      <c r="I268" s="138"/>
      <c r="J268" s="103">
        <v>33.94</v>
      </c>
      <c r="K268" s="135">
        <f t="shared" si="51"/>
        <v>135.76</v>
      </c>
    </row>
    <row r="269" spans="1:12" ht="12.75" customHeight="1" thickBot="1" x14ac:dyDescent="0.25">
      <c r="A269" s="229" t="s">
        <v>258</v>
      </c>
      <c r="B269" s="230"/>
      <c r="C269" s="230"/>
      <c r="D269" s="230"/>
      <c r="E269" s="231"/>
      <c r="F269" s="307">
        <f>SUM(H258+H259+H260+H261+H262)</f>
        <v>3356.1674999999996</v>
      </c>
      <c r="G269" s="308"/>
      <c r="H269" s="308"/>
      <c r="I269" s="309"/>
      <c r="J269" s="354">
        <f>SUM(K258:K268)</f>
        <v>25105.805</v>
      </c>
      <c r="K269" s="355"/>
    </row>
    <row r="270" spans="1:12" x14ac:dyDescent="0.2">
      <c r="A270" s="319" t="s">
        <v>196</v>
      </c>
      <c r="B270" s="320"/>
      <c r="C270" s="320"/>
      <c r="D270" s="320"/>
      <c r="E270" s="321"/>
      <c r="F270" s="310">
        <v>98563.95</v>
      </c>
      <c r="G270" s="311"/>
      <c r="H270" s="311"/>
      <c r="I270" s="312"/>
      <c r="J270" s="396">
        <f>SUM(J16+J23+J29+J33+J40+J64+J80+J103+J113+J123+J143+J149+J152+J156++J166+J184+J201+J209+J227+J240+J251+J256+J269)</f>
        <v>217774.92500000002</v>
      </c>
      <c r="K270" s="397"/>
      <c r="L270" s="11"/>
    </row>
    <row r="271" spans="1:12" ht="18.75" customHeight="1" x14ac:dyDescent="0.2">
      <c r="A271" s="322"/>
      <c r="B271" s="323"/>
      <c r="C271" s="323"/>
      <c r="D271" s="323"/>
      <c r="E271" s="324"/>
      <c r="F271" s="285">
        <f>SUM(F16+F23+F29+F33+F41+F65+F80+F103+F114+F123+F143+F149+F152+F157+F166+F184+F201+F209+F228+F240+F251+F256+F269)</f>
        <v>115896.95750000002</v>
      </c>
      <c r="G271" s="286"/>
      <c r="H271" s="286"/>
      <c r="I271" s="287"/>
      <c r="J271" s="398"/>
      <c r="K271" s="399"/>
      <c r="L271" s="11"/>
    </row>
    <row r="272" spans="1:12" x14ac:dyDescent="0.2">
      <c r="A272" s="294" t="s">
        <v>198</v>
      </c>
      <c r="B272" s="295"/>
      <c r="C272" s="295"/>
      <c r="D272" s="295"/>
      <c r="E272" s="296"/>
      <c r="F272" s="297" t="s">
        <v>199</v>
      </c>
      <c r="G272" s="298"/>
      <c r="H272" s="298"/>
      <c r="I272" s="299"/>
      <c r="J272" s="300" t="s">
        <v>199</v>
      </c>
      <c r="K272" s="301"/>
    </row>
    <row r="273" spans="1:11" x14ac:dyDescent="0.2">
      <c r="A273" s="325" t="s">
        <v>197</v>
      </c>
      <c r="B273" s="326"/>
      <c r="C273" s="326"/>
      <c r="D273" s="326"/>
      <c r="E273" s="327"/>
      <c r="F273" s="331">
        <v>8180.81</v>
      </c>
      <c r="G273" s="332"/>
      <c r="H273" s="332"/>
      <c r="I273" s="333"/>
      <c r="J273" s="400">
        <f>J270*8.3%</f>
        <v>18075.318775000003</v>
      </c>
      <c r="K273" s="401"/>
    </row>
    <row r="274" spans="1:11" ht="13.5" thickBot="1" x14ac:dyDescent="0.25">
      <c r="A274" s="328"/>
      <c r="B274" s="329"/>
      <c r="C274" s="329"/>
      <c r="D274" s="329"/>
      <c r="E274" s="330"/>
      <c r="F274" s="288">
        <f>F271*8.3%</f>
        <v>9619.4474725000018</v>
      </c>
      <c r="G274" s="289"/>
      <c r="H274" s="289"/>
      <c r="I274" s="290"/>
      <c r="J274" s="402"/>
      <c r="K274" s="403"/>
    </row>
    <row r="275" spans="1:11" x14ac:dyDescent="0.2">
      <c r="A275" s="334" t="s">
        <v>200</v>
      </c>
      <c r="B275" s="335"/>
      <c r="C275" s="335"/>
      <c r="D275" s="335"/>
      <c r="E275" s="336"/>
      <c r="F275" s="340">
        <v>106744.46</v>
      </c>
      <c r="G275" s="341"/>
      <c r="H275" s="341"/>
      <c r="I275" s="342"/>
      <c r="J275" s="404">
        <f>J270+J273</f>
        <v>235850.24377500001</v>
      </c>
      <c r="K275" s="405"/>
    </row>
    <row r="276" spans="1:11" ht="18.75" customHeight="1" thickBot="1" x14ac:dyDescent="0.25">
      <c r="A276" s="337"/>
      <c r="B276" s="338"/>
      <c r="C276" s="338"/>
      <c r="D276" s="338"/>
      <c r="E276" s="339"/>
      <c r="F276" s="291">
        <f>F271+F274</f>
        <v>125516.40497250002</v>
      </c>
      <c r="G276" s="292"/>
      <c r="H276" s="292"/>
      <c r="I276" s="293"/>
      <c r="J276" s="402"/>
      <c r="K276" s="403"/>
    </row>
    <row r="277" spans="1:11" ht="18.75" customHeight="1" x14ac:dyDescent="0.2">
      <c r="A277" s="316" t="s">
        <v>202</v>
      </c>
      <c r="B277" s="317"/>
      <c r="C277" s="317"/>
      <c r="D277" s="317"/>
      <c r="E277" s="318"/>
      <c r="F277" s="393" t="s">
        <v>203</v>
      </c>
      <c r="G277" s="394"/>
      <c r="H277" s="394"/>
      <c r="I277" s="394"/>
      <c r="J277" s="394"/>
      <c r="K277" s="395"/>
    </row>
    <row r="278" spans="1:11" ht="18.75" customHeight="1" x14ac:dyDescent="0.2">
      <c r="A278" s="313" t="s">
        <v>205</v>
      </c>
      <c r="B278" s="314"/>
      <c r="C278" s="314"/>
      <c r="D278" s="314"/>
      <c r="E278" s="315"/>
      <c r="F278" s="300" t="s">
        <v>206</v>
      </c>
      <c r="G278" s="392"/>
      <c r="H278" s="392"/>
      <c r="I278" s="392"/>
      <c r="J278" s="392"/>
      <c r="K278" s="301"/>
    </row>
    <row r="279" spans="1:11" ht="18.75" customHeight="1" x14ac:dyDescent="0.2">
      <c r="A279" s="313" t="s">
        <v>201</v>
      </c>
      <c r="B279" s="314"/>
      <c r="C279" s="314"/>
      <c r="D279" s="314"/>
      <c r="E279" s="315"/>
      <c r="F279" s="300" t="s">
        <v>204</v>
      </c>
      <c r="G279" s="392"/>
      <c r="H279" s="392"/>
      <c r="I279" s="392"/>
      <c r="J279" s="392"/>
      <c r="K279" s="301"/>
    </row>
    <row r="280" spans="1:11" ht="14.25" thickBot="1" x14ac:dyDescent="0.3">
      <c r="A280" s="282" t="s">
        <v>207</v>
      </c>
      <c r="B280" s="283"/>
      <c r="C280" s="283"/>
      <c r="D280" s="283"/>
      <c r="E280" s="284"/>
      <c r="F280" s="302"/>
      <c r="G280" s="303"/>
      <c r="H280" s="303"/>
      <c r="I280" s="303"/>
      <c r="J280" s="303"/>
      <c r="K280" s="304"/>
    </row>
    <row r="281" spans="1:11" ht="13.5" thickTop="1" x14ac:dyDescent="0.2">
      <c r="C281" s="144"/>
    </row>
    <row r="282" spans="1:11" ht="17.25" customHeight="1" x14ac:dyDescent="0.2"/>
    <row r="283" spans="1:11" ht="21" customHeight="1" x14ac:dyDescent="0.2"/>
    <row r="284" spans="1:11" ht="21" customHeight="1" x14ac:dyDescent="0.2">
      <c r="I284" s="11"/>
    </row>
    <row r="285" spans="1:11" ht="21" customHeight="1" x14ac:dyDescent="0.2"/>
    <row r="286" spans="1:11" ht="21" customHeight="1" x14ac:dyDescent="0.2"/>
    <row r="287" spans="1:11" ht="20.25" customHeight="1" x14ac:dyDescent="0.2"/>
    <row r="288" spans="1:11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</sheetData>
  <mergeCells count="538">
    <mergeCell ref="F277:K277"/>
    <mergeCell ref="F192:G192"/>
    <mergeCell ref="H192:I192"/>
    <mergeCell ref="F193:G193"/>
    <mergeCell ref="H193:I193"/>
    <mergeCell ref="F211:G211"/>
    <mergeCell ref="H211:I211"/>
    <mergeCell ref="F215:G215"/>
    <mergeCell ref="H215:I215"/>
    <mergeCell ref="F216:G216"/>
    <mergeCell ref="H216:I216"/>
    <mergeCell ref="F205:G205"/>
    <mergeCell ref="H205:I205"/>
    <mergeCell ref="F206:G206"/>
    <mergeCell ref="H206:I206"/>
    <mergeCell ref="F207:G207"/>
    <mergeCell ref="H207:I207"/>
    <mergeCell ref="J270:K271"/>
    <mergeCell ref="J273:K274"/>
    <mergeCell ref="J275:K276"/>
    <mergeCell ref="F262:G262"/>
    <mergeCell ref="H262:I262"/>
    <mergeCell ref="F237:G237"/>
    <mergeCell ref="H237:I237"/>
    <mergeCell ref="J252:K252"/>
    <mergeCell ref="F172:G172"/>
    <mergeCell ref="F278:K278"/>
    <mergeCell ref="F279:K279"/>
    <mergeCell ref="J143:K143"/>
    <mergeCell ref="J23:K23"/>
    <mergeCell ref="F200:G200"/>
    <mergeCell ref="H200:I200"/>
    <mergeCell ref="F203:G203"/>
    <mergeCell ref="H203:I203"/>
    <mergeCell ref="F204:G204"/>
    <mergeCell ref="H204:I204"/>
    <mergeCell ref="F197:G197"/>
    <mergeCell ref="H197:I197"/>
    <mergeCell ref="F198:G198"/>
    <mergeCell ref="H198:I198"/>
    <mergeCell ref="F199:G199"/>
    <mergeCell ref="H199:I199"/>
    <mergeCell ref="F194:G194"/>
    <mergeCell ref="J227:K228"/>
    <mergeCell ref="J269:K269"/>
    <mergeCell ref="H194:I194"/>
    <mergeCell ref="F195:G195"/>
    <mergeCell ref="H195:I195"/>
    <mergeCell ref="F255:G255"/>
    <mergeCell ref="H255:I255"/>
    <mergeCell ref="F248:G248"/>
    <mergeCell ref="H248:I248"/>
    <mergeCell ref="F249:G249"/>
    <mergeCell ref="H249:I249"/>
    <mergeCell ref="F250:G250"/>
    <mergeCell ref="H250:I250"/>
    <mergeCell ref="F186:G186"/>
    <mergeCell ref="H186:I186"/>
    <mergeCell ref="F187:G187"/>
    <mergeCell ref="H187:I187"/>
    <mergeCell ref="F188:G188"/>
    <mergeCell ref="F245:G245"/>
    <mergeCell ref="H245:I245"/>
    <mergeCell ref="F253:G253"/>
    <mergeCell ref="H253:I253"/>
    <mergeCell ref="F196:G196"/>
    <mergeCell ref="H196:I196"/>
    <mergeCell ref="F213:G213"/>
    <mergeCell ref="H213:I213"/>
    <mergeCell ref="F236:G236"/>
    <mergeCell ref="H236:I236"/>
    <mergeCell ref="F230:G230"/>
    <mergeCell ref="A256:E256"/>
    <mergeCell ref="F256:I256"/>
    <mergeCell ref="J256:K256"/>
    <mergeCell ref="A240:E240"/>
    <mergeCell ref="F240:I240"/>
    <mergeCell ref="J240:K240"/>
    <mergeCell ref="A251:E251"/>
    <mergeCell ref="F251:I251"/>
    <mergeCell ref="J251:K251"/>
    <mergeCell ref="F246:G246"/>
    <mergeCell ref="H246:I246"/>
    <mergeCell ref="F247:G247"/>
    <mergeCell ref="H247:I247"/>
    <mergeCell ref="F242:G242"/>
    <mergeCell ref="H242:I242"/>
    <mergeCell ref="F243:G243"/>
    <mergeCell ref="H243:I243"/>
    <mergeCell ref="F244:G244"/>
    <mergeCell ref="H244:I244"/>
    <mergeCell ref="A252:E252"/>
    <mergeCell ref="F252:I252"/>
    <mergeCell ref="F254:G254"/>
    <mergeCell ref="H254:I254"/>
    <mergeCell ref="A241:E241"/>
    <mergeCell ref="A201:E201"/>
    <mergeCell ref="F201:I201"/>
    <mergeCell ref="J201:K201"/>
    <mergeCell ref="F223:G223"/>
    <mergeCell ref="H223:I223"/>
    <mergeCell ref="F224:G224"/>
    <mergeCell ref="H224:I224"/>
    <mergeCell ref="F225:G225"/>
    <mergeCell ref="H225:I225"/>
    <mergeCell ref="F220:G220"/>
    <mergeCell ref="H220:I220"/>
    <mergeCell ref="F221:G221"/>
    <mergeCell ref="H221:I221"/>
    <mergeCell ref="F222:G222"/>
    <mergeCell ref="A210:E210"/>
    <mergeCell ref="A209:E209"/>
    <mergeCell ref="H222:I222"/>
    <mergeCell ref="F217:G217"/>
    <mergeCell ref="H217:I217"/>
    <mergeCell ref="F218:G218"/>
    <mergeCell ref="H218:I218"/>
    <mergeCell ref="F219:G219"/>
    <mergeCell ref="H219:I219"/>
    <mergeCell ref="A202:E202"/>
    <mergeCell ref="A123:E123"/>
    <mergeCell ref="F123:I123"/>
    <mergeCell ref="J123:K123"/>
    <mergeCell ref="F145:G145"/>
    <mergeCell ref="H145:I145"/>
    <mergeCell ref="F146:G146"/>
    <mergeCell ref="H146:I146"/>
    <mergeCell ref="F147:G147"/>
    <mergeCell ref="H147:I147"/>
    <mergeCell ref="F140:G140"/>
    <mergeCell ref="H140:I140"/>
    <mergeCell ref="F141:G141"/>
    <mergeCell ref="H141:I141"/>
    <mergeCell ref="F142:G142"/>
    <mergeCell ref="H142:I142"/>
    <mergeCell ref="F144:K144"/>
    <mergeCell ref="F124:K124"/>
    <mergeCell ref="F131:G131"/>
    <mergeCell ref="H131:I131"/>
    <mergeCell ref="F132:G132"/>
    <mergeCell ref="H132:I132"/>
    <mergeCell ref="F133:G133"/>
    <mergeCell ref="H133:I133"/>
    <mergeCell ref="A80:E80"/>
    <mergeCell ref="F80:I80"/>
    <mergeCell ref="J80:K80"/>
    <mergeCell ref="F102:G102"/>
    <mergeCell ref="H102:I102"/>
    <mergeCell ref="F105:G105"/>
    <mergeCell ref="H105:I105"/>
    <mergeCell ref="F99:G99"/>
    <mergeCell ref="H99:I99"/>
    <mergeCell ref="A103:E103"/>
    <mergeCell ref="F92:G92"/>
    <mergeCell ref="H92:I92"/>
    <mergeCell ref="F87:G87"/>
    <mergeCell ref="H87:I87"/>
    <mergeCell ref="F88:G88"/>
    <mergeCell ref="H88:I88"/>
    <mergeCell ref="F89:G89"/>
    <mergeCell ref="H89:I89"/>
    <mergeCell ref="F84:G84"/>
    <mergeCell ref="H84:I84"/>
    <mergeCell ref="F85:G85"/>
    <mergeCell ref="H85:I85"/>
    <mergeCell ref="F86:G86"/>
    <mergeCell ref="H86:I86"/>
    <mergeCell ref="A29:E29"/>
    <mergeCell ref="F29:I29"/>
    <mergeCell ref="J29:K29"/>
    <mergeCell ref="A30:E30"/>
    <mergeCell ref="A34:E34"/>
    <mergeCell ref="F34:K34"/>
    <mergeCell ref="F30:K30"/>
    <mergeCell ref="F37:G37"/>
    <mergeCell ref="H37:I37"/>
    <mergeCell ref="F32:G32"/>
    <mergeCell ref="H32:I32"/>
    <mergeCell ref="F35:G35"/>
    <mergeCell ref="H35:I35"/>
    <mergeCell ref="J64:K65"/>
    <mergeCell ref="F104:K104"/>
    <mergeCell ref="H188:I188"/>
    <mergeCell ref="F189:G189"/>
    <mergeCell ref="H189:I189"/>
    <mergeCell ref="F173:G173"/>
    <mergeCell ref="H173:I173"/>
    <mergeCell ref="H171:I171"/>
    <mergeCell ref="A33:E33"/>
    <mergeCell ref="F33:I33"/>
    <mergeCell ref="J33:K33"/>
    <mergeCell ref="F40:I40"/>
    <mergeCell ref="F39:G39"/>
    <mergeCell ref="H39:I39"/>
    <mergeCell ref="J40:K41"/>
    <mergeCell ref="F81:K81"/>
    <mergeCell ref="F66:K66"/>
    <mergeCell ref="F100:G100"/>
    <mergeCell ref="H100:I100"/>
    <mergeCell ref="F101:G101"/>
    <mergeCell ref="H101:I101"/>
    <mergeCell ref="F96:G96"/>
    <mergeCell ref="H96:I96"/>
    <mergeCell ref="F97:G97"/>
    <mergeCell ref="J103:K103"/>
    <mergeCell ref="H98:I98"/>
    <mergeCell ref="F167:K167"/>
    <mergeCell ref="F158:K158"/>
    <mergeCell ref="F209:I209"/>
    <mergeCell ref="J209:K209"/>
    <mergeCell ref="F227:I227"/>
    <mergeCell ref="H172:I172"/>
    <mergeCell ref="F150:K150"/>
    <mergeCell ref="F159:G159"/>
    <mergeCell ref="F229:K229"/>
    <mergeCell ref="F241:K241"/>
    <mergeCell ref="F210:K210"/>
    <mergeCell ref="F202:K202"/>
    <mergeCell ref="F185:K185"/>
    <mergeCell ref="J156:K157"/>
    <mergeCell ref="F190:G190"/>
    <mergeCell ref="H190:I190"/>
    <mergeCell ref="F176:G176"/>
    <mergeCell ref="H176:I176"/>
    <mergeCell ref="F171:G171"/>
    <mergeCell ref="F174:G174"/>
    <mergeCell ref="H174:I174"/>
    <mergeCell ref="F175:G175"/>
    <mergeCell ref="F181:G181"/>
    <mergeCell ref="H181:I181"/>
    <mergeCell ref="F182:G182"/>
    <mergeCell ref="H182:I182"/>
    <mergeCell ref="F183:G183"/>
    <mergeCell ref="H183:I183"/>
    <mergeCell ref="H175:I175"/>
    <mergeCell ref="A184:E184"/>
    <mergeCell ref="F184:I184"/>
    <mergeCell ref="J184:K184"/>
    <mergeCell ref="F177:G177"/>
    <mergeCell ref="H177:I177"/>
    <mergeCell ref="F178:G178"/>
    <mergeCell ref="H178:I178"/>
    <mergeCell ref="F179:G179"/>
    <mergeCell ref="H179:I179"/>
    <mergeCell ref="F151:G151"/>
    <mergeCell ref="H151:I151"/>
    <mergeCell ref="F154:G154"/>
    <mergeCell ref="H154:I154"/>
    <mergeCell ref="F152:I152"/>
    <mergeCell ref="F153:K153"/>
    <mergeCell ref="F156:I156"/>
    <mergeCell ref="A166:E166"/>
    <mergeCell ref="F166:I166"/>
    <mergeCell ref="J166:K166"/>
    <mergeCell ref="F165:G165"/>
    <mergeCell ref="F169:G169"/>
    <mergeCell ref="H169:I169"/>
    <mergeCell ref="F170:G170"/>
    <mergeCell ref="H170:I170"/>
    <mergeCell ref="H159:I159"/>
    <mergeCell ref="F160:G160"/>
    <mergeCell ref="H160:I160"/>
    <mergeCell ref="F161:G161"/>
    <mergeCell ref="H161:I161"/>
    <mergeCell ref="F162:G162"/>
    <mergeCell ref="H162:I162"/>
    <mergeCell ref="F168:G168"/>
    <mergeCell ref="H168:I168"/>
    <mergeCell ref="F126:G126"/>
    <mergeCell ref="H126:I126"/>
    <mergeCell ref="F137:G137"/>
    <mergeCell ref="H137:I137"/>
    <mergeCell ref="F138:G138"/>
    <mergeCell ref="H138:I138"/>
    <mergeCell ref="F134:G134"/>
    <mergeCell ref="H134:I134"/>
    <mergeCell ref="F135:G135"/>
    <mergeCell ref="H135:I135"/>
    <mergeCell ref="F136:G136"/>
    <mergeCell ref="H136:I136"/>
    <mergeCell ref="F127:G127"/>
    <mergeCell ref="H127:I127"/>
    <mergeCell ref="F128:G128"/>
    <mergeCell ref="H128:I128"/>
    <mergeCell ref="F129:G129"/>
    <mergeCell ref="H129:I129"/>
    <mergeCell ref="F130:G130"/>
    <mergeCell ref="H130:I130"/>
    <mergeCell ref="H93:I93"/>
    <mergeCell ref="F94:G94"/>
    <mergeCell ref="H94:I94"/>
    <mergeCell ref="F95:G95"/>
    <mergeCell ref="H95:I95"/>
    <mergeCell ref="F122:G122"/>
    <mergeCell ref="H122:I122"/>
    <mergeCell ref="F125:G125"/>
    <mergeCell ref="H125:I125"/>
    <mergeCell ref="H97:I97"/>
    <mergeCell ref="F98:G98"/>
    <mergeCell ref="F103:I103"/>
    <mergeCell ref="F119:G119"/>
    <mergeCell ref="H119:I119"/>
    <mergeCell ref="F120:G120"/>
    <mergeCell ref="H120:I120"/>
    <mergeCell ref="F121:G121"/>
    <mergeCell ref="H121:I121"/>
    <mergeCell ref="F116:G116"/>
    <mergeCell ref="H116:I116"/>
    <mergeCell ref="F117:G117"/>
    <mergeCell ref="H117:I117"/>
    <mergeCell ref="F118:G118"/>
    <mergeCell ref="H118:I118"/>
    <mergeCell ref="A40:E41"/>
    <mergeCell ref="A42:E42"/>
    <mergeCell ref="A66:E66"/>
    <mergeCell ref="A104:E104"/>
    <mergeCell ref="A124:E124"/>
    <mergeCell ref="A158:E158"/>
    <mergeCell ref="F47:G47"/>
    <mergeCell ref="F54:G54"/>
    <mergeCell ref="H54:I54"/>
    <mergeCell ref="F49:G49"/>
    <mergeCell ref="H49:I49"/>
    <mergeCell ref="F50:G50"/>
    <mergeCell ref="H50:I50"/>
    <mergeCell ref="F51:G51"/>
    <mergeCell ref="H51:I51"/>
    <mergeCell ref="F58:G58"/>
    <mergeCell ref="H58:I58"/>
    <mergeCell ref="F59:G59"/>
    <mergeCell ref="H59:I59"/>
    <mergeCell ref="F60:G60"/>
    <mergeCell ref="H60:I60"/>
    <mergeCell ref="F55:G55"/>
    <mergeCell ref="H55:I55"/>
    <mergeCell ref="F56:G56"/>
    <mergeCell ref="H107:I107"/>
    <mergeCell ref="F108:G108"/>
    <mergeCell ref="H108:I108"/>
    <mergeCell ref="F109:G109"/>
    <mergeCell ref="H109:I109"/>
    <mergeCell ref="F106:G106"/>
    <mergeCell ref="H106:I106"/>
    <mergeCell ref="H56:I56"/>
    <mergeCell ref="F57:G57"/>
    <mergeCell ref="H57:I57"/>
    <mergeCell ref="F69:G69"/>
    <mergeCell ref="H69:I69"/>
    <mergeCell ref="F70:G70"/>
    <mergeCell ref="H70:I70"/>
    <mergeCell ref="F64:I64"/>
    <mergeCell ref="F67:G67"/>
    <mergeCell ref="H67:I67"/>
    <mergeCell ref="F68:G68"/>
    <mergeCell ref="H68:I68"/>
    <mergeCell ref="F90:G90"/>
    <mergeCell ref="H90:I90"/>
    <mergeCell ref="F91:G91"/>
    <mergeCell ref="H91:I91"/>
    <mergeCell ref="F93:G93"/>
    <mergeCell ref="H232:I232"/>
    <mergeCell ref="F233:G233"/>
    <mergeCell ref="H233:I233"/>
    <mergeCell ref="J152:K152"/>
    <mergeCell ref="A144:E144"/>
    <mergeCell ref="H148:I148"/>
    <mergeCell ref="A149:E149"/>
    <mergeCell ref="F149:I149"/>
    <mergeCell ref="J149:K149"/>
    <mergeCell ref="F148:G148"/>
    <mergeCell ref="A150:E150"/>
    <mergeCell ref="A156:E157"/>
    <mergeCell ref="F157:I157"/>
    <mergeCell ref="A227:E228"/>
    <mergeCell ref="F228:I228"/>
    <mergeCell ref="A167:E167"/>
    <mergeCell ref="A153:E153"/>
    <mergeCell ref="A152:E152"/>
    <mergeCell ref="F155:G155"/>
    <mergeCell ref="H155:I155"/>
    <mergeCell ref="F163:G163"/>
    <mergeCell ref="H163:I163"/>
    <mergeCell ref="F164:G164"/>
    <mergeCell ref="H164:I164"/>
    <mergeCell ref="J113:K114"/>
    <mergeCell ref="F115:K115"/>
    <mergeCell ref="H110:I110"/>
    <mergeCell ref="F72:G72"/>
    <mergeCell ref="H72:I72"/>
    <mergeCell ref="F73:G73"/>
    <mergeCell ref="H73:I73"/>
    <mergeCell ref="F74:G74"/>
    <mergeCell ref="H74:I74"/>
    <mergeCell ref="F75:G75"/>
    <mergeCell ref="H75:I75"/>
    <mergeCell ref="F79:G79"/>
    <mergeCell ref="H79:I79"/>
    <mergeCell ref="F82:G82"/>
    <mergeCell ref="H82:I82"/>
    <mergeCell ref="F83:G83"/>
    <mergeCell ref="H83:I83"/>
    <mergeCell ref="F76:G76"/>
    <mergeCell ref="H76:I76"/>
    <mergeCell ref="F77:G77"/>
    <mergeCell ref="H77:I77"/>
    <mergeCell ref="F78:G78"/>
    <mergeCell ref="H78:I78"/>
    <mergeCell ref="F113:I113"/>
    <mergeCell ref="B24:E24"/>
    <mergeCell ref="A16:E16"/>
    <mergeCell ref="F16:I16"/>
    <mergeCell ref="A23:E23"/>
    <mergeCell ref="F23:I23"/>
    <mergeCell ref="J16:K16"/>
    <mergeCell ref="A14:E14"/>
    <mergeCell ref="A17:E17"/>
    <mergeCell ref="F24:K24"/>
    <mergeCell ref="F17:K17"/>
    <mergeCell ref="F14:K14"/>
    <mergeCell ref="F15:G15"/>
    <mergeCell ref="H15:I15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A280:E280"/>
    <mergeCell ref="F271:I271"/>
    <mergeCell ref="F274:I274"/>
    <mergeCell ref="F276:I276"/>
    <mergeCell ref="A272:E272"/>
    <mergeCell ref="F272:I272"/>
    <mergeCell ref="J272:K272"/>
    <mergeCell ref="F280:K280"/>
    <mergeCell ref="A229:E229"/>
    <mergeCell ref="A269:E269"/>
    <mergeCell ref="F269:I269"/>
    <mergeCell ref="F260:G260"/>
    <mergeCell ref="H260:I260"/>
    <mergeCell ref="F261:G261"/>
    <mergeCell ref="H261:I261"/>
    <mergeCell ref="F270:I270"/>
    <mergeCell ref="A279:E279"/>
    <mergeCell ref="A277:E277"/>
    <mergeCell ref="A278:E278"/>
    <mergeCell ref="A270:E271"/>
    <mergeCell ref="A273:E274"/>
    <mergeCell ref="F273:I273"/>
    <mergeCell ref="A275:E276"/>
    <mergeCell ref="F275:I275"/>
    <mergeCell ref="C2:K2"/>
    <mergeCell ref="J5:K5"/>
    <mergeCell ref="J6:K6"/>
    <mergeCell ref="A11:E11"/>
    <mergeCell ref="J7:K7"/>
    <mergeCell ref="D12:E12"/>
    <mergeCell ref="A9:E10"/>
    <mergeCell ref="F13:G13"/>
    <mergeCell ref="H13:I13"/>
    <mergeCell ref="F11:K11"/>
    <mergeCell ref="J12:K12"/>
    <mergeCell ref="F9:K10"/>
    <mergeCell ref="F12:I12"/>
    <mergeCell ref="F25:G25"/>
    <mergeCell ref="H25:I25"/>
    <mergeCell ref="F27:G27"/>
    <mergeCell ref="H27:I27"/>
    <mergeCell ref="F28:G28"/>
    <mergeCell ref="H28:I28"/>
    <mergeCell ref="F46:G46"/>
    <mergeCell ref="F36:G36"/>
    <mergeCell ref="H36:I36"/>
    <mergeCell ref="F41:I41"/>
    <mergeCell ref="F31:G31"/>
    <mergeCell ref="H31:I31"/>
    <mergeCell ref="H44:I44"/>
    <mergeCell ref="F45:G45"/>
    <mergeCell ref="H45:I45"/>
    <mergeCell ref="H46:I46"/>
    <mergeCell ref="F26:G26"/>
    <mergeCell ref="H26:I26"/>
    <mergeCell ref="F42:K42"/>
    <mergeCell ref="F44:G44"/>
    <mergeCell ref="F38:G38"/>
    <mergeCell ref="H38:I38"/>
    <mergeCell ref="H47:I47"/>
    <mergeCell ref="F48:G48"/>
    <mergeCell ref="H48:I48"/>
    <mergeCell ref="F43:G43"/>
    <mergeCell ref="H43:I43"/>
    <mergeCell ref="A81:E81"/>
    <mergeCell ref="F139:G139"/>
    <mergeCell ref="H139:I139"/>
    <mergeCell ref="A143:E143"/>
    <mergeCell ref="F143:I143"/>
    <mergeCell ref="A64:E65"/>
    <mergeCell ref="F65:I65"/>
    <mergeCell ref="F52:G52"/>
    <mergeCell ref="H52:I52"/>
    <mergeCell ref="F53:G53"/>
    <mergeCell ref="H53:I53"/>
    <mergeCell ref="A113:E114"/>
    <mergeCell ref="F114:I114"/>
    <mergeCell ref="F61:G61"/>
    <mergeCell ref="H61:I61"/>
    <mergeCell ref="F62:G62"/>
    <mergeCell ref="H62:I62"/>
    <mergeCell ref="A115:E115"/>
    <mergeCell ref="F107:G107"/>
    <mergeCell ref="F259:G259"/>
    <mergeCell ref="H259:I259"/>
    <mergeCell ref="F63:G63"/>
    <mergeCell ref="H63:I63"/>
    <mergeCell ref="A257:E257"/>
    <mergeCell ref="F258:G258"/>
    <mergeCell ref="H258:I258"/>
    <mergeCell ref="F110:G110"/>
    <mergeCell ref="F212:G212"/>
    <mergeCell ref="H212:I212"/>
    <mergeCell ref="H165:I165"/>
    <mergeCell ref="A185:E185"/>
    <mergeCell ref="F238:G238"/>
    <mergeCell ref="H238:I238"/>
    <mergeCell ref="F239:G239"/>
    <mergeCell ref="H239:I239"/>
    <mergeCell ref="F234:G234"/>
    <mergeCell ref="H234:I234"/>
    <mergeCell ref="F235:G235"/>
    <mergeCell ref="H235:I235"/>
    <mergeCell ref="H230:I230"/>
    <mergeCell ref="F231:G231"/>
    <mergeCell ref="H231:I231"/>
    <mergeCell ref="F232:G232"/>
  </mergeCells>
  <phoneticPr fontId="0" type="noConversion"/>
  <printOptions horizontalCentered="1"/>
  <pageMargins left="0.7" right="0.7" top="0.5" bottom="0.5" header="0.05" footer="0.05"/>
  <pageSetup scale="89" fitToHeight="0" pageOrder="overThenDown" orientation="landscape" r:id="rId1"/>
  <headerFooter alignWithMargins="0">
    <oddFooter>&amp;L&amp;"Arial,Regular"Bid 12005 Lids, Bottoms, Extensions, Valves, Fittings, Couplings, &amp; Misc. Items&amp;R&amp;"Arial,Regular"&amp;P of &amp;N</oddFooter>
  </headerFooter>
  <rowBreaks count="12" manualBreakCount="12">
    <brk id="23" max="10" man="1"/>
    <brk id="41" max="10" man="1"/>
    <brk id="65" max="10" man="1"/>
    <brk id="80" max="10" man="1"/>
    <brk id="103" max="10" man="1"/>
    <brk id="123" max="10" man="1"/>
    <brk id="149" max="10" man="1"/>
    <brk id="166" max="10" man="1"/>
    <brk id="184" max="10" man="1"/>
    <brk id="209" max="10" man="1"/>
    <brk id="228" max="10" man="1"/>
    <brk id="25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BIDTAB</vt:lpstr>
      <vt:lpstr>BIDTAB!Print_Area</vt:lpstr>
      <vt:lpstr>BIDTAB!Print_Titles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Fleer</dc:creator>
  <cp:lastModifiedBy>Knotts, Susan</cp:lastModifiedBy>
  <cp:lastPrinted>2022-06-02T22:16:03Z</cp:lastPrinted>
  <dcterms:created xsi:type="dcterms:W3CDTF">2000-10-12T17:47:13Z</dcterms:created>
  <dcterms:modified xsi:type="dcterms:W3CDTF">2022-06-06T16:05:56Z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